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750" firstSheet="1" activeTab="1"/>
  </bookViews>
  <sheets>
    <sheet name="CSFLsum" sheetId="1" r:id="rId1"/>
    <sheet name="CSFL00" sheetId="2" r:id="rId2"/>
    <sheet name="CSFL99" sheetId="3" r:id="rId3"/>
    <sheet name="CSFL96" sheetId="4" r:id="rId4"/>
    <sheet name="CSFL95" sheetId="5" r:id="rId5"/>
    <sheet name="CSFL94" sheetId="6" r:id="rId6"/>
    <sheet name="CSFL93" sheetId="7" r:id="rId7"/>
    <sheet name="CSFL92" sheetId="8" r:id="rId8"/>
    <sheet name="CSFL91" sheetId="9" r:id="rId9"/>
    <sheet name="CSFL90" sheetId="10" r:id="rId10"/>
    <sheet name="CSFL89" sheetId="11" r:id="rId11"/>
    <sheet name="CSFL88" sheetId="12" r:id="rId12"/>
    <sheet name="CSFL87" sheetId="13" r:id="rId13"/>
    <sheet name="CSFL86" sheetId="14" r:id="rId14"/>
    <sheet name="CSFL85" sheetId="15" r:id="rId15"/>
    <sheet name="CSFL84" sheetId="16" r:id="rId16"/>
    <sheet name="CSFLfrm" sheetId="17" r:id="rId17"/>
  </sheets>
  <externalReferences>
    <externalReference r:id="rId20"/>
  </externalReferences>
  <definedNames>
    <definedName name="\a" localSheetId="14">'CSFL85'!$T$18</definedName>
    <definedName name="\a" localSheetId="13">'CSFL86'!$T$18</definedName>
    <definedName name="\a" localSheetId="12">'CSFL87'!$T$18</definedName>
    <definedName name="\a" localSheetId="11">'CSFL88'!$T$18</definedName>
    <definedName name="\a" localSheetId="10">'CSFL89'!$T$18</definedName>
    <definedName name="\a" localSheetId="9">'CSFL90'!$T$18</definedName>
    <definedName name="\a" localSheetId="8">'CSFL91'!$T$18</definedName>
    <definedName name="\g" localSheetId="14">'CSFL85'!$T$24</definedName>
    <definedName name="\g" localSheetId="13">'CSFL86'!$T$24</definedName>
    <definedName name="\g" localSheetId="12">'CSFL87'!$T$24</definedName>
    <definedName name="\g" localSheetId="11">'CSFL88'!$T$24</definedName>
    <definedName name="\g" localSheetId="10">'CSFL89'!$T$24</definedName>
    <definedName name="\g" localSheetId="9">'CSFL90'!$T$24</definedName>
    <definedName name="\g" localSheetId="8">'CSFL91'!$T$24</definedName>
    <definedName name="\o" localSheetId="14">'CSFL85'!$T$31</definedName>
    <definedName name="\o" localSheetId="13">'CSFL86'!$T$31</definedName>
    <definedName name="\o" localSheetId="12">'CSFL87'!$T$31</definedName>
    <definedName name="\o" localSheetId="11">'CSFL88'!$T$31</definedName>
    <definedName name="\o" localSheetId="10">'CSFL89'!$T$31</definedName>
    <definedName name="\o" localSheetId="9">'CSFL90'!$T$31</definedName>
    <definedName name="\o" localSheetId="8">'CSFL91'!$T$31</definedName>
    <definedName name="\p" localSheetId="14">'CSFL85'!$T$27</definedName>
    <definedName name="\p" localSheetId="13">'CSFL86'!$T$27</definedName>
    <definedName name="\p" localSheetId="12">'CSFL87'!$T$27</definedName>
    <definedName name="\p" localSheetId="11">'CSFL88'!$T$27</definedName>
    <definedName name="\p" localSheetId="10">'CSFL89'!$T$27</definedName>
    <definedName name="\p" localSheetId="9">'CSFL90'!$T$27</definedName>
    <definedName name="\p" localSheetId="8">'CSFL91'!$T$27</definedName>
    <definedName name="\q" localSheetId="14">'CSFL85'!$T$21</definedName>
    <definedName name="\q" localSheetId="13">'CSFL86'!$T$21</definedName>
    <definedName name="\q" localSheetId="12">'CSFL87'!$T$21</definedName>
    <definedName name="\q" localSheetId="11">'CSFL88'!$T$21</definedName>
    <definedName name="\q" localSheetId="10">'CSFL89'!$T$21</definedName>
    <definedName name="\q" localSheetId="9">'CSFL90'!$T$21</definedName>
    <definedName name="\q" localSheetId="8">'CSFL91'!$T$21</definedName>
    <definedName name="\s" localSheetId="14">'CSFL85'!$T$15</definedName>
    <definedName name="\s" localSheetId="13">'CSFL86'!$T$15</definedName>
    <definedName name="\s" localSheetId="12">'CSFL87'!$T$15</definedName>
    <definedName name="\s" localSheetId="11">'CSFL88'!$T$15</definedName>
    <definedName name="\s" localSheetId="10">'CSFL89'!$T$15</definedName>
    <definedName name="\s" localSheetId="9">'CSFL90'!$T$15</definedName>
    <definedName name="\s" localSheetId="8">'CSFL91'!$T$15</definedName>
    <definedName name="_Fill" localSheetId="1" hidden="1">'CSFL00'!$A$4:$A$101</definedName>
    <definedName name="_Fill" localSheetId="15" hidden="1">'CSFL84'!$A$4:$A$101</definedName>
    <definedName name="_Fill" localSheetId="14" hidden="1">'CSFL85'!$A$4:$A$101</definedName>
    <definedName name="_Fill" localSheetId="13" hidden="1">'CSFL86'!$A$4:$A$101</definedName>
    <definedName name="_Fill" localSheetId="12" hidden="1">'CSFL87'!$A$4:$A$101</definedName>
    <definedName name="_Fill" localSheetId="11" hidden="1">'CSFL88'!$A$4:$A$101</definedName>
    <definedName name="_Fill" localSheetId="10" hidden="1">'CSFL89'!$A$4:$A$101</definedName>
    <definedName name="_Fill" localSheetId="9" hidden="1">'CSFL90'!$A$4:$A$101</definedName>
    <definedName name="_Fill" localSheetId="8" hidden="1">'CSFL91'!$A$4:$A$101</definedName>
    <definedName name="_Fill" localSheetId="7" hidden="1">'CSFL92'!$A$4:$A$101</definedName>
    <definedName name="_Fill" localSheetId="6" hidden="1">'CSFL93'!$A$4:$A$101</definedName>
    <definedName name="_Fill" localSheetId="5" hidden="1">'CSFL94'!$A$4:$A$101</definedName>
    <definedName name="_Fill" localSheetId="4" hidden="1">'CSFL95'!$A$4:$A$101</definedName>
    <definedName name="_Fill" localSheetId="3" hidden="1">'CSFL96'!$A$4:$A$101</definedName>
    <definedName name="_Fill" localSheetId="2" hidden="1">'CSFL99'!$A$4:$A$101</definedName>
    <definedName name="_Fill" localSheetId="16" hidden="1">'CSFLfrm'!$A$4:$A$101</definedName>
    <definedName name="_Fill" localSheetId="0" hidden="1">'CSFLsum'!$A$4:$A$101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_xlnm.Print_Area" localSheetId="15">'CSFL84'!$A$4:$R$14</definedName>
    <definedName name="_xlnm.Print_Area" localSheetId="14">'CSFL85'!$A$4:$R$14</definedName>
    <definedName name="_xlnm.Print_Area" localSheetId="13">'CSFL86'!$A$4:$R$14</definedName>
    <definedName name="_xlnm.Print_Area" localSheetId="12">'CSFL87'!$A$4:$R$14</definedName>
    <definedName name="_xlnm.Print_Area" localSheetId="11">'CSFL88'!$A$4:$R$14</definedName>
    <definedName name="_xlnm.Print_Area" localSheetId="10">'CSFL89'!$A$4:$R$14</definedName>
    <definedName name="_xlnm.Print_Area" localSheetId="9">'CSFL90'!$A$4:$R$14</definedName>
    <definedName name="_xlnm.Print_Area" localSheetId="8">'CSFL91'!$A$4:$R$14</definedName>
    <definedName name="Print_Area_MI" localSheetId="15">'CSFL84'!$A$4:$R$14</definedName>
    <definedName name="Print_Area_MI" localSheetId="14">'CSFL85'!$A$4:$R$14</definedName>
    <definedName name="Print_Area_MI" localSheetId="13">'CSFL86'!$A$4:$R$14</definedName>
    <definedName name="Print_Area_MI" localSheetId="12">'CSFL87'!$A$4:$R$14</definedName>
    <definedName name="Print_Area_MI" localSheetId="11">'CSFL88'!$A$4:$R$14</definedName>
    <definedName name="Print_Area_MI" localSheetId="10">'CSFL89'!$A$4:$R$14</definedName>
    <definedName name="Print_Area_MI" localSheetId="9">'CSFL90'!$A$4:$R$14</definedName>
    <definedName name="Print_Area_MI" localSheetId="8">'CSFL91'!$A$4:$R$14</definedName>
    <definedName name="_xlnm.Print_Titles" localSheetId="15">'CSFL84'!$1:$3</definedName>
    <definedName name="_xlnm.Print_Titles" localSheetId="14">'CSFL85'!$1:$3</definedName>
    <definedName name="_xlnm.Print_Titles" localSheetId="13">'CSFL86'!$1:$3</definedName>
    <definedName name="_xlnm.Print_Titles" localSheetId="12">'CSFL87'!$1:$3</definedName>
    <definedName name="_xlnm.Print_Titles" localSheetId="11">'CSFL88'!$1:$3</definedName>
    <definedName name="_xlnm.Print_Titles" localSheetId="10">'CSFL89'!$1:$3</definedName>
    <definedName name="_xlnm.Print_Titles" localSheetId="9">'CSFL90'!$1:$3</definedName>
    <definedName name="_xlnm.Print_Titles" localSheetId="8">'CSFL91'!$1:$3</definedName>
    <definedName name="Print_Titles_MI" localSheetId="15">'CSFL84'!$1:$3</definedName>
    <definedName name="Print_Titles_MI" localSheetId="14">'CSFL85'!$1:$3</definedName>
    <definedName name="Print_Titles_MI" localSheetId="13">'CSFL86'!$1:$3</definedName>
    <definedName name="Print_Titles_MI" localSheetId="12">'CSFL87'!$1:$3</definedName>
    <definedName name="Print_Titles_MI" localSheetId="11">'CSFL88'!$1:$3</definedName>
    <definedName name="Print_Titles_MI" localSheetId="10">'CSFL89'!$1:$3</definedName>
    <definedName name="Print_Titles_MI" localSheetId="9">'CSFL90'!$1:$3</definedName>
    <definedName name="Print_Titles_MI" localSheetId="8">'CSFL91'!$1:$3</definedName>
    <definedName name="summary" localSheetId="1">'CSFL00'!$T$1:$AF$22</definedName>
    <definedName name="summary" localSheetId="7">'CSFL92'!$T$1:$AF$22</definedName>
    <definedName name="summary" localSheetId="6">'CSFL93'!$T$1:$AF$22</definedName>
    <definedName name="summary" localSheetId="5">'CSFL94'!$T$1:$AF$22</definedName>
    <definedName name="summary" localSheetId="4">'CSFL95'!$T$1:$AF$22</definedName>
    <definedName name="summary" localSheetId="3">'CSFL96'!$T$1:$AF$22</definedName>
    <definedName name="summary" localSheetId="2">'CSFL99'!$T$1:$AF$22</definedName>
    <definedName name="summary" localSheetId="0">'CSFLsum'!$T$1:$AF$22</definedName>
    <definedName name="summary">'CSFLfrm'!$T$1:$AF$22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<sst xmlns="http://schemas.openxmlformats.org/spreadsheetml/2006/main" count="1382" uniqueCount="86">
  <si>
    <t>Cloudless Sulphur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</si>
  <si>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</si>
  <si>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</si>
  <si>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</si>
  <si>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</si>
  <si>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</si>
  <si>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</si>
  <si>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</si>
  <si>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</si>
  <si>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</si>
  <si>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</si>
  <si>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</si>
  <si>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</si>
  <si>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</si>
  <si>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</si>
  <si>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</si>
  <si>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</si>
  <si>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</si>
  <si>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</si>
  <si>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</si>
  <si>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</si>
  <si>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</si>
  <si>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</si>
  <si>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</si>
  <si>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</si>
  <si>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</si>
  <si>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</si>
  <si>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</si>
  <si>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</si>
  <si>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</si>
  <si>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</si>
  <si>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</si>
  <si>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</si>
  <si>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</si>
  <si>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</si>
  <si>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</si>
  <si>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</si>
  <si>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</si>
  <si>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</si>
  <si>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</si>
  <si>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</si>
  <si>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</si>
  <si>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</si>
  <si>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</si>
  <si>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</si>
  <si>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</si>
  <si>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</si>
  <si>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</si>
  <si>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</si>
  <si>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</si>
  <si>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</si>
  <si>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</si>
  <si>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</si>
  <si>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</si>
  <si>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</si>
  <si>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</si>
  <si>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</si>
  <si>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</si>
  <si>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</si>
  <si>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17Sep</t>
  </si>
  <si>
    <t xml:space="preserve"> 1Oct</t>
  </si>
  <si>
    <t>15Oct</t>
  </si>
  <si>
    <t>29Oct</t>
  </si>
  <si>
    <t>12Nov</t>
  </si>
  <si>
    <t>26Nov</t>
  </si>
  <si>
    <t>Fall 1996</t>
  </si>
  <si>
    <t xml:space="preserve"> 5</t>
  </si>
  <si>
    <t>Fall 1995</t>
  </si>
  <si>
    <t>Fall 1994</t>
  </si>
  <si>
    <t>Fall 1993</t>
  </si>
  <si>
    <t>Fall 1992</t>
  </si>
  <si>
    <t xml:space="preserve"> </t>
  </si>
  <si>
    <t>Fall 1991</t>
  </si>
  <si>
    <t>Fall 1990</t>
  </si>
  <si>
    <t>Fall 1989</t>
  </si>
  <si>
    <t>Fall 1988</t>
  </si>
  <si>
    <t>Fall 1987</t>
  </si>
  <si>
    <t>Fall 1986</t>
  </si>
  <si>
    <t>Fall 1985</t>
  </si>
  <si>
    <t xml:space="preserve"> #4</t>
  </si>
  <si>
    <t>Fall 1984</t>
  </si>
  <si>
    <t>Fall 19</t>
  </si>
  <si>
    <t>Fall 1999</t>
  </si>
  <si>
    <t>#3 years</t>
  </si>
  <si>
    <t>Mean annual catch</t>
  </si>
  <si>
    <t>Fall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</si>
</sst>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  <numFmt numFmtId="170" formatCode="dd\-mmm\-yy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8825"/>
          <c:w val="0.872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CSFLsum!$W$4:$W$17</c:f>
              <c:strCache/>
            </c:strRef>
          </c:cat>
          <c:val>
            <c:numRef>
              <c:f>CSFLsum!$AA$4:$AA$17</c:f>
              <c:numCache>
                <c:ptCount val="14"/>
                <c:pt idx="0">
                  <c:v>2.295544597207525</c:v>
                </c:pt>
                <c:pt idx="1">
                  <c:v>8.941689976331725</c:v>
                </c:pt>
                <c:pt idx="2">
                  <c:v>12.798604005993427</c:v>
                </c:pt>
                <c:pt idx="3">
                  <c:v>11.012212751984677</c:v>
                </c:pt>
                <c:pt idx="4">
                  <c:v>10.540481728198815</c:v>
                </c:pt>
                <c:pt idx="5">
                  <c:v>10.811147069715291</c:v>
                </c:pt>
                <c:pt idx="6">
                  <c:v>10.919413206321885</c:v>
                </c:pt>
                <c:pt idx="7">
                  <c:v>11.190078547838361</c:v>
                </c:pt>
                <c:pt idx="8">
                  <c:v>8.058093881719126</c:v>
                </c:pt>
                <c:pt idx="9">
                  <c:v>4.53944444200492</c:v>
                </c:pt>
                <c:pt idx="10">
                  <c:v>4.438911600870227</c:v>
                </c:pt>
                <c:pt idx="11">
                  <c:v>2.544254210254887</c:v>
                </c:pt>
                <c:pt idx="12">
                  <c:v>1.214127389088198</c:v>
                </c:pt>
                <c:pt idx="13">
                  <c:v>0.6959965924709416</c:v>
                </c:pt>
              </c:numCache>
            </c:numRef>
          </c:val>
        </c:ser>
        <c:gapWidth val="0"/>
        <c:axId val="23309752"/>
        <c:axId val="1327161"/>
      </c:barChart>
      <c:catAx>
        <c:axId val="2330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7161"/>
        <c:crosses val="autoZero"/>
        <c:auto val="0"/>
        <c:lblOffset val="100"/>
        <c:noMultiLvlLbl val="0"/>
      </c:catAx>
      <c:valAx>
        <c:axId val="132716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3097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656314"/>
        <c:axId val="42804827"/>
      </c:barChart>
      <c:catAx>
        <c:axId val="5565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804827"/>
        <c:crosses val="autoZero"/>
        <c:auto val="0"/>
        <c:lblOffset val="100"/>
        <c:noMultiLvlLbl val="0"/>
      </c:catAx>
      <c:valAx>
        <c:axId val="4280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563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061740"/>
        <c:axId val="30718893"/>
      </c:barChart>
      <c:catAx>
        <c:axId val="17061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18893"/>
        <c:crosses val="autoZero"/>
        <c:auto val="0"/>
        <c:lblOffset val="100"/>
        <c:noMultiLvlLbl val="0"/>
      </c:catAx>
      <c:valAx>
        <c:axId val="3071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61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830750"/>
        <c:axId val="3420607"/>
      </c:barChart>
      <c:catAx>
        <c:axId val="2883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20607"/>
        <c:crosses val="autoZero"/>
        <c:auto val="0"/>
        <c:lblOffset val="100"/>
        <c:noMultiLvlLbl val="0"/>
      </c:catAx>
      <c:valAx>
        <c:axId val="3420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307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CSFL94!$AA$4:$AA$17</c:f>
              <c:numCache>
                <c:ptCount val="14"/>
                <c:pt idx="0">
                  <c:v>2.384737678855325</c:v>
                </c:pt>
                <c:pt idx="1">
                  <c:v>11.60572337042925</c:v>
                </c:pt>
                <c:pt idx="2">
                  <c:v>7.631160572337041</c:v>
                </c:pt>
                <c:pt idx="3">
                  <c:v>13.990461049284574</c:v>
                </c:pt>
                <c:pt idx="4">
                  <c:v>16.216216216216214</c:v>
                </c:pt>
                <c:pt idx="5">
                  <c:v>13.195548489666134</c:v>
                </c:pt>
                <c:pt idx="6">
                  <c:v>5.882352941176469</c:v>
                </c:pt>
                <c:pt idx="7">
                  <c:v>7.313195548489664</c:v>
                </c:pt>
                <c:pt idx="8">
                  <c:v>3.338632750397455</c:v>
                </c:pt>
                <c:pt idx="9">
                  <c:v>10.174880763116056</c:v>
                </c:pt>
                <c:pt idx="10">
                  <c:v>2.702702702702702</c:v>
                </c:pt>
                <c:pt idx="11">
                  <c:v>1.9077901430842603</c:v>
                </c:pt>
                <c:pt idx="12">
                  <c:v>2.0667726550079486</c:v>
                </c:pt>
                <c:pt idx="13">
                  <c:v>1.5898251192368835</c:v>
                </c:pt>
              </c:numCache>
            </c:numRef>
          </c:val>
        </c:ser>
        <c:gapWidth val="0"/>
        <c:axId val="33392016"/>
        <c:axId val="25596049"/>
      </c:barChart>
      <c:catAx>
        <c:axId val="33392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96049"/>
        <c:crosses val="autoZero"/>
        <c:auto val="0"/>
        <c:lblOffset val="100"/>
        <c:noMultiLvlLbl val="0"/>
      </c:catAx>
      <c:valAx>
        <c:axId val="2559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92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CSFL94!$AC$4:$AC$17</c:f>
              <c:numCache>
                <c:ptCount val="14"/>
                <c:pt idx="0">
                  <c:v>82.6086956521739</c:v>
                </c:pt>
                <c:pt idx="1">
                  <c:v>95.06172839506173</c:v>
                </c:pt>
                <c:pt idx="2">
                  <c:v>96.15384615384616</c:v>
                </c:pt>
                <c:pt idx="3">
                  <c:v>98.88888888888889</c:v>
                </c:pt>
                <c:pt idx="4">
                  <c:v>96.36363636363636</c:v>
                </c:pt>
                <c:pt idx="5">
                  <c:v>93.6842105263158</c:v>
                </c:pt>
                <c:pt idx="6">
                  <c:v>95.1219512195122</c:v>
                </c:pt>
                <c:pt idx="7">
                  <c:v>96</c:v>
                </c:pt>
                <c:pt idx="8">
                  <c:v>95.65217391304348</c:v>
                </c:pt>
                <c:pt idx="9">
                  <c:v>100</c:v>
                </c:pt>
                <c:pt idx="10">
                  <c:v>100</c:v>
                </c:pt>
                <c:pt idx="11">
                  <c:v>92.85714285714286</c:v>
                </c:pt>
                <c:pt idx="12">
                  <c:v>100</c:v>
                </c:pt>
                <c:pt idx="13">
                  <c:v>85.71428571428571</c:v>
                </c:pt>
              </c:numCache>
            </c:numRef>
          </c:val>
        </c:ser>
        <c:gapWidth val="0"/>
        <c:axId val="46246850"/>
        <c:axId val="51503139"/>
      </c:barChart>
      <c:catAx>
        <c:axId val="4624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503139"/>
        <c:crosses val="autoZero"/>
        <c:auto val="0"/>
        <c:lblOffset val="100"/>
        <c:noMultiLvlLbl val="0"/>
      </c:catAx>
      <c:valAx>
        <c:axId val="51503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468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625844"/>
        <c:axId val="44509301"/>
      </c:barChart>
      <c:catAx>
        <c:axId val="4062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09301"/>
        <c:crosses val="autoZero"/>
        <c:auto val="0"/>
        <c:lblOffset val="100"/>
        <c:noMultiLvlLbl val="0"/>
      </c:catAx>
      <c:valAx>
        <c:axId val="44509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2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472102"/>
        <c:axId val="29520263"/>
      </c:barChart>
      <c:catAx>
        <c:axId val="33472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9520263"/>
        <c:crosses val="autoZero"/>
        <c:auto val="0"/>
        <c:lblOffset val="100"/>
        <c:noMultiLvlLbl val="0"/>
      </c:catAx>
      <c:valAx>
        <c:axId val="29520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721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206744"/>
        <c:axId val="11191129"/>
      </c:barChart>
      <c:catAx>
        <c:axId val="37206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91129"/>
        <c:crosses val="autoZero"/>
        <c:auto val="0"/>
        <c:lblOffset val="100"/>
        <c:noMultiLvlLbl val="0"/>
      </c:catAx>
      <c:valAx>
        <c:axId val="11191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06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494410"/>
        <c:axId val="26355179"/>
      </c:barChart>
      <c:catAx>
        <c:axId val="11494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355179"/>
        <c:crosses val="autoZero"/>
        <c:auto val="0"/>
        <c:lblOffset val="100"/>
        <c:noMultiLvlLbl val="0"/>
      </c:catAx>
      <c:valAx>
        <c:axId val="2635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944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CSFL91!$AA$4:$AA$17</c:f>
              <c:numCache>
                <c:ptCount val="14"/>
                <c:pt idx="0">
                  <c:v>2.2535211267605635</c:v>
                </c:pt>
                <c:pt idx="1">
                  <c:v>21.12676056338028</c:v>
                </c:pt>
                <c:pt idx="2">
                  <c:v>8.450704225352112</c:v>
                </c:pt>
                <c:pt idx="3">
                  <c:v>7.887323943661972</c:v>
                </c:pt>
                <c:pt idx="4">
                  <c:v>6.76056338028169</c:v>
                </c:pt>
                <c:pt idx="5">
                  <c:v>1.6901408450704225</c:v>
                </c:pt>
                <c:pt idx="6">
                  <c:v>15.211267605633802</c:v>
                </c:pt>
                <c:pt idx="7">
                  <c:v>18.87323943661972</c:v>
                </c:pt>
                <c:pt idx="8">
                  <c:v>3.6619718309859155</c:v>
                </c:pt>
                <c:pt idx="9">
                  <c:v>2.816901408450704</c:v>
                </c:pt>
                <c:pt idx="10">
                  <c:v>0.28169014084507044</c:v>
                </c:pt>
                <c:pt idx="11">
                  <c:v>9.859154929577464</c:v>
                </c:pt>
                <c:pt idx="12">
                  <c:v>0.5633802816901409</c:v>
                </c:pt>
                <c:pt idx="13">
                  <c:v>0.5633802816901409</c:v>
                </c:pt>
              </c:numCache>
            </c:numRef>
          </c:val>
        </c:ser>
        <c:gapWidth val="0"/>
        <c:axId val="16335356"/>
        <c:axId val="62234941"/>
      </c:barChart>
      <c:catAx>
        <c:axId val="1633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234941"/>
        <c:crosses val="autoZero"/>
        <c:auto val="0"/>
        <c:lblOffset val="100"/>
        <c:noMultiLvlLbl val="0"/>
      </c:catAx>
      <c:valAx>
        <c:axId val="62234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3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Cloudless Sulphur Migration
1984-1996, 1999
 Totals</a:t>
            </a:r>
          </a:p>
        </c:rich>
      </c:tx>
      <c:layout>
        <c:manualLayout>
          <c:xMode val="factor"/>
          <c:yMode val="factor"/>
          <c:x val="0.024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425"/>
          <c:w val="0.91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CSFLsum!$X$4:$X$17</c:f>
              <c:strCache/>
            </c:strRef>
          </c:cat>
          <c:val>
            <c:numRef>
              <c:f>CSFLsum!$AC$4:$AC$17</c:f>
              <c:numCache>
                <c:ptCount val="14"/>
                <c:pt idx="0">
                  <c:v>76.75518908160363</c:v>
                </c:pt>
                <c:pt idx="1">
                  <c:v>92.12976372739686</c:v>
                </c:pt>
                <c:pt idx="2">
                  <c:v>91.64569703069955</c:v>
                </c:pt>
                <c:pt idx="3">
                  <c:v>91.3472706155633</c:v>
                </c:pt>
                <c:pt idx="4">
                  <c:v>91.99014171287739</c:v>
                </c:pt>
                <c:pt idx="5">
                  <c:v>94.69309462915601</c:v>
                </c:pt>
                <c:pt idx="6">
                  <c:v>95.66623544631307</c:v>
                </c:pt>
                <c:pt idx="7">
                  <c:v>96.2891874600128</c:v>
                </c:pt>
                <c:pt idx="8">
                  <c:v>94.45392491467577</c:v>
                </c:pt>
                <c:pt idx="9">
                  <c:v>95.22342064714947</c:v>
                </c:pt>
                <c:pt idx="10">
                  <c:v>97.35973597359735</c:v>
                </c:pt>
                <c:pt idx="11">
                  <c:v>91.43576826196474</c:v>
                </c:pt>
                <c:pt idx="12">
                  <c:v>90.67357512953367</c:v>
                </c:pt>
                <c:pt idx="13">
                  <c:v>91.66666666666667</c:v>
                </c:pt>
              </c:numCache>
            </c:numRef>
          </c:val>
        </c:ser>
        <c:gapWidth val="0"/>
        <c:axId val="65030890"/>
        <c:axId val="32397003"/>
      </c:barChart>
      <c:catAx>
        <c:axId val="65030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2397003"/>
        <c:crosses val="autoZero"/>
        <c:auto val="0"/>
        <c:lblOffset val="100"/>
        <c:noMultiLvlLbl val="0"/>
      </c:catAx>
      <c:valAx>
        <c:axId val="3239700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30890"/>
        <c:crossesAt val="1"/>
        <c:crossBetween val="between"/>
        <c:dispUnits/>
        <c:majorUnit val="10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CSFL91!$AC$4:$AC$17</c:f>
              <c:numCache>
                <c:ptCount val="14"/>
                <c:pt idx="0">
                  <c:v>70</c:v>
                </c:pt>
                <c:pt idx="1">
                  <c:v>96.29629629629629</c:v>
                </c:pt>
                <c:pt idx="2">
                  <c:v>87.5</c:v>
                </c:pt>
                <c:pt idx="3">
                  <c:v>93.75</c:v>
                </c:pt>
                <c:pt idx="4">
                  <c:v>100</c:v>
                </c:pt>
                <c:pt idx="5">
                  <c:v>100</c:v>
                </c:pt>
                <c:pt idx="6">
                  <c:v>98.21428571428571</c:v>
                </c:pt>
                <c:pt idx="7">
                  <c:v>100</c:v>
                </c:pt>
                <c:pt idx="8">
                  <c:v>84.21052631578948</c:v>
                </c:pt>
                <c:pt idx="9">
                  <c:v>91.66666666666667</c:v>
                </c:pt>
                <c:pt idx="10">
                  <c:v>66.66666666666667</c:v>
                </c:pt>
                <c:pt idx="11">
                  <c:v>88.88888888888889</c:v>
                </c:pt>
                <c:pt idx="12">
                  <c:v>100</c:v>
                </c:pt>
                <c:pt idx="13">
                  <c:v>75</c:v>
                </c:pt>
              </c:numCache>
            </c:numRef>
          </c:val>
        </c:ser>
        <c:gapWidth val="0"/>
        <c:axId val="29613230"/>
        <c:axId val="41762127"/>
      </c:barChart>
      <c:catAx>
        <c:axId val="296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762127"/>
        <c:crosses val="autoZero"/>
        <c:auto val="0"/>
        <c:lblOffset val="100"/>
        <c:noMultiLvlLbl val="0"/>
      </c:catAx>
      <c:valAx>
        <c:axId val="41762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132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078304"/>
        <c:axId val="10224161"/>
      </c:barChart>
      <c:catAx>
        <c:axId val="33078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24161"/>
        <c:crosses val="autoZero"/>
        <c:auto val="0"/>
        <c:lblOffset val="100"/>
        <c:noMultiLvlLbl val="0"/>
      </c:catAx>
      <c:valAx>
        <c:axId val="10224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78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221842"/>
        <c:axId val="53475251"/>
      </c:barChart>
      <c:catAx>
        <c:axId val="3122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475251"/>
        <c:crosses val="autoZero"/>
        <c:auto val="0"/>
        <c:lblOffset val="100"/>
        <c:noMultiLvlLbl val="0"/>
      </c:catAx>
      <c:valAx>
        <c:axId val="5347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218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75"/>
          <c:w val="0.886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041604"/>
        <c:axId val="14820869"/>
      </c:barChart>
      <c:catAx>
        <c:axId val="304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20869"/>
        <c:crosses val="autoZero"/>
        <c:auto val="0"/>
        <c:lblOffset val="100"/>
        <c:noMultiLvlLbl val="0"/>
      </c:catAx>
      <c:valAx>
        <c:axId val="1482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575"/>
          <c:w val="0.889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133942"/>
        <c:axId val="17208599"/>
      </c:barChart>
      <c:catAx>
        <c:axId val="55133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208599"/>
        <c:crosses val="autoZero"/>
        <c:auto val="0"/>
        <c:lblOffset val="100"/>
        <c:noMultiLvlLbl val="0"/>
      </c:catAx>
      <c:valAx>
        <c:axId val="1720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339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914984"/>
        <c:axId val="45894889"/>
      </c:barChart>
      <c:catAx>
        <c:axId val="37914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94889"/>
        <c:crosses val="autoZero"/>
        <c:auto val="0"/>
        <c:lblOffset val="100"/>
        <c:noMultiLvlLbl val="0"/>
      </c:catAx>
      <c:valAx>
        <c:axId val="45894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14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257050"/>
        <c:axId val="873851"/>
      </c:barChart>
      <c:catAx>
        <c:axId val="34257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73851"/>
        <c:crosses val="autoZero"/>
        <c:auto val="0"/>
        <c:lblOffset val="100"/>
        <c:noMultiLvlLbl val="0"/>
      </c:catAx>
      <c:valAx>
        <c:axId val="873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570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818700"/>
        <c:axId val="17741517"/>
      </c:barChart>
      <c:catAx>
        <c:axId val="42818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41517"/>
        <c:crosses val="autoZero"/>
        <c:auto val="0"/>
        <c:lblOffset val="100"/>
        <c:noMultiLvlLbl val="0"/>
      </c:catAx>
      <c:valAx>
        <c:axId val="1774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18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4027966"/>
        <c:axId val="50362591"/>
      </c:barChart>
      <c:catAx>
        <c:axId val="64027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362591"/>
        <c:crosses val="autoZero"/>
        <c:auto val="0"/>
        <c:lblOffset val="100"/>
        <c:noMultiLvlLbl val="0"/>
      </c:catAx>
      <c:valAx>
        <c:axId val="50362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2796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847856"/>
        <c:axId val="57516977"/>
      </c:barChart>
      <c:catAx>
        <c:axId val="51847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16977"/>
        <c:crosses val="autoZero"/>
        <c:auto val="0"/>
        <c:lblOffset val="100"/>
        <c:noMultiLvlLbl val="0"/>
      </c:catAx>
      <c:valAx>
        <c:axId val="57516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4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Net No. South in #3 Trap</a:t>
            </a:r>
          </a:p>
        </c:rich>
      </c:tx>
      <c:layout>
        <c:manualLayout>
          <c:xMode val="factor"/>
          <c:yMode val="factor"/>
          <c:x val="-0.004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2155"/>
          <c:w val="0.868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CSFLsum!$AR$4:$AR$16</c:f>
              <c:numCache>
                <c:ptCount val="13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</c:numCache>
            </c:numRef>
          </c:cat>
          <c:val>
            <c:numRef>
              <c:f>CSFLsum!$AS$4:$AS$16</c:f>
              <c:numCache>
                <c:ptCount val="13"/>
                <c:pt idx="0">
                  <c:v>571</c:v>
                </c:pt>
                <c:pt idx="1">
                  <c:v>833.0977917981072</c:v>
                </c:pt>
                <c:pt idx="2">
                  <c:v>995.9999999999999</c:v>
                </c:pt>
                <c:pt idx="3">
                  <c:v>848.9999999999999</c:v>
                </c:pt>
                <c:pt idx="4">
                  <c:v>741</c:v>
                </c:pt>
                <c:pt idx="5">
                  <c:v>512.0000000000001</c:v>
                </c:pt>
                <c:pt idx="6">
                  <c:v>295</c:v>
                </c:pt>
                <c:pt idx="7">
                  <c:v>355</c:v>
                </c:pt>
                <c:pt idx="8">
                  <c:v>244</c:v>
                </c:pt>
                <c:pt idx="9">
                  <c:v>232.99999999999997</c:v>
                </c:pt>
                <c:pt idx="10">
                  <c:v>357.00000000000006</c:v>
                </c:pt>
                <c:pt idx="11">
                  <c:v>376.00000000000006</c:v>
                </c:pt>
                <c:pt idx="12">
                  <c:v>192.00000000000006</c:v>
                </c:pt>
              </c:numCache>
            </c:numRef>
          </c:val>
        </c:ser>
        <c:gapWidth val="30"/>
        <c:axId val="43949276"/>
        <c:axId val="6030877"/>
      </c:barChart>
      <c:catAx>
        <c:axId val="4394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0877"/>
        <c:crosses val="autoZero"/>
        <c:auto val="0"/>
        <c:lblOffset val="100"/>
        <c:noMultiLvlLbl val="0"/>
      </c:catAx>
      <c:valAx>
        <c:axId val="603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 (#3 trap)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868450"/>
        <c:axId val="55328579"/>
      </c:barChart>
      <c:catAx>
        <c:axId val="66868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328579"/>
        <c:crosses val="autoZero"/>
        <c:auto val="0"/>
        <c:lblOffset val="100"/>
        <c:noMultiLvlLbl val="0"/>
      </c:catAx>
      <c:valAx>
        <c:axId val="5532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684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745812"/>
        <c:axId val="35476373"/>
      </c:barChart>
      <c:catAx>
        <c:axId val="26745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76373"/>
        <c:crosses val="autoZero"/>
        <c:auto val="0"/>
        <c:lblOffset val="100"/>
        <c:noMultiLvlLbl val="0"/>
      </c:catAx>
      <c:valAx>
        <c:axId val="3547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45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0620678"/>
        <c:axId val="17623207"/>
      </c:barChart>
      <c:catAx>
        <c:axId val="6062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623207"/>
        <c:crosses val="autoZero"/>
        <c:auto val="0"/>
        <c:lblOffset val="100"/>
        <c:noMultiLvlLbl val="0"/>
      </c:catAx>
      <c:valAx>
        <c:axId val="1762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206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8230776"/>
        <c:axId val="34735737"/>
      </c:barChart>
      <c:catAx>
        <c:axId val="58230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35737"/>
        <c:crosses val="autoZero"/>
        <c:auto val="0"/>
        <c:lblOffset val="100"/>
        <c:noMultiLvlLbl val="0"/>
      </c:catAx>
      <c:valAx>
        <c:axId val="34735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30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329514"/>
        <c:axId val="51295499"/>
      </c:barChart>
      <c:catAx>
        <c:axId val="2432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295499"/>
        <c:crosses val="autoZero"/>
        <c:auto val="0"/>
        <c:lblOffset val="100"/>
        <c:noMultiLvlLbl val="0"/>
      </c:catAx>
      <c:valAx>
        <c:axId val="51295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295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0451484"/>
        <c:axId val="15727709"/>
      </c:barChart>
      <c:catAx>
        <c:axId val="30451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27709"/>
        <c:crosses val="autoZero"/>
        <c:auto val="0"/>
        <c:lblOffset val="100"/>
        <c:noMultiLvlLbl val="0"/>
      </c:catAx>
      <c:valAx>
        <c:axId val="15727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5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460238"/>
        <c:axId val="47047791"/>
      </c:barChart>
      <c:catAx>
        <c:axId val="3246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047791"/>
        <c:crosses val="autoZero"/>
        <c:auto val="0"/>
        <c:lblOffset val="100"/>
        <c:noMultiLvlLbl val="0"/>
      </c:catAx>
      <c:valAx>
        <c:axId val="47047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602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1984-1996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02"/>
          <c:w val="0.87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CSFLsum!$AG$4:$AG$17</c:f>
              <c:strCache/>
            </c:strRef>
          </c:cat>
          <c:val>
            <c:numRef>
              <c:f>CSFLsum!$AM$4:$AM$17</c:f>
              <c:numCache>
                <c:ptCount val="14"/>
                <c:pt idx="0">
                  <c:v>3.0032084334232207</c:v>
                </c:pt>
                <c:pt idx="1">
                  <c:v>8.534887723727643</c:v>
                </c:pt>
                <c:pt idx="2">
                  <c:v>12.916641717311725</c:v>
                </c:pt>
                <c:pt idx="3">
                  <c:v>10.11923350140995</c:v>
                </c:pt>
                <c:pt idx="4">
                  <c:v>10.221733868223035</c:v>
                </c:pt>
                <c:pt idx="5">
                  <c:v>11.240944215362607</c:v>
                </c:pt>
                <c:pt idx="6">
                  <c:v>11.506992051272777</c:v>
                </c:pt>
                <c:pt idx="7">
                  <c:v>11.439244283872423</c:v>
                </c:pt>
                <c:pt idx="8">
                  <c:v>7.873130842830063</c:v>
                </c:pt>
                <c:pt idx="9">
                  <c:v>4.82503884333273</c:v>
                </c:pt>
                <c:pt idx="10">
                  <c:v>3.3911474652364446</c:v>
                </c:pt>
                <c:pt idx="11">
                  <c:v>3.313452001254137</c:v>
                </c:pt>
                <c:pt idx="12">
                  <c:v>1.1478944021689137</c:v>
                </c:pt>
                <c:pt idx="13">
                  <c:v>0.46645065057433327</c:v>
                </c:pt>
              </c:numCache>
            </c:numRef>
          </c:val>
        </c:ser>
        <c:gapWidth val="0"/>
        <c:axId val="27077518"/>
        <c:axId val="51729967"/>
      </c:barChart>
      <c:catAx>
        <c:axId val="2707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29967"/>
        <c:crosses val="autoZero"/>
        <c:auto val="0"/>
        <c:lblOffset val="100"/>
        <c:noMultiLvlLbl val="0"/>
      </c:catAx>
      <c:valAx>
        <c:axId val="51729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77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740416"/>
        <c:axId val="52252417"/>
      </c:barChart>
      <c:catAx>
        <c:axId val="5174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52417"/>
        <c:crosses val="autoZero"/>
        <c:auto val="0"/>
        <c:lblOffset val="100"/>
        <c:noMultiLvlLbl val="0"/>
      </c:catAx>
      <c:valAx>
        <c:axId val="52252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4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"/>
          <c:w val="0.86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0231602"/>
        <c:axId val="31586451"/>
      </c:barChart>
      <c:catAx>
        <c:axId val="10231602"/>
        <c:scaling>
          <c:orientation val="minMax"/>
        </c:scaling>
        <c:axPos val="b"/>
        <c:delete val="1"/>
        <c:majorTickMark val="in"/>
        <c:minorTickMark val="none"/>
        <c:tickLblPos val="nextTo"/>
        <c:crossAx val="31586451"/>
        <c:crosses val="autoZero"/>
        <c:auto val="0"/>
        <c:lblOffset val="100"/>
        <c:noMultiLvlLbl val="0"/>
      </c:catAx>
      <c:valAx>
        <c:axId val="31586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2316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32228"/>
        <c:axId val="6052581"/>
      </c:barChart>
      <c:catAx>
        <c:axId val="4232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2581"/>
        <c:crosses val="autoZero"/>
        <c:auto val="0"/>
        <c:lblOffset val="100"/>
        <c:noMultiLvlLbl val="0"/>
      </c:catAx>
      <c:valAx>
        <c:axId val="6052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2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25"/>
          <c:w val="0.861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141014"/>
        <c:axId val="36732407"/>
      </c:barChart>
      <c:catAx>
        <c:axId val="28141014"/>
        <c:scaling>
          <c:orientation val="minMax"/>
        </c:scaling>
        <c:axPos val="b"/>
        <c:delete val="1"/>
        <c:majorTickMark val="in"/>
        <c:minorTickMark val="none"/>
        <c:tickLblPos val="nextTo"/>
        <c:crossAx val="36732407"/>
        <c:crosses val="autoZero"/>
        <c:auto val="0"/>
        <c:lblOffset val="100"/>
        <c:noMultiLvlLbl val="0"/>
      </c:catAx>
      <c:valAx>
        <c:axId val="36732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410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057480"/>
        <c:axId val="13461961"/>
      </c:barChart>
      <c:catAx>
        <c:axId val="55057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61961"/>
        <c:crosses val="autoZero"/>
        <c:auto val="0"/>
        <c:lblOffset val="100"/>
        <c:noMultiLvlLbl val="0"/>
      </c:catAx>
      <c:valAx>
        <c:axId val="1346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57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0</xdr:row>
      <xdr:rowOff>66675</xdr:rowOff>
    </xdr:from>
    <xdr:to>
      <xdr:col>31</xdr:col>
      <xdr:colOff>3133725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3496925" y="66675"/>
        <a:ext cx="36957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171450</xdr:colOff>
      <xdr:row>12</xdr:row>
      <xdr:rowOff>0</xdr:rowOff>
    </xdr:from>
    <xdr:to>
      <xdr:col>31</xdr:col>
      <xdr:colOff>3257550</xdr:colOff>
      <xdr:row>21</xdr:row>
      <xdr:rowOff>161925</xdr:rowOff>
    </xdr:to>
    <xdr:graphicFrame>
      <xdr:nvGraphicFramePr>
        <xdr:cNvPr id="2" name="Chart 3"/>
        <xdr:cNvGraphicFramePr/>
      </xdr:nvGraphicFramePr>
      <xdr:xfrm>
        <a:off x="13468350" y="2028825"/>
        <a:ext cx="38481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19050</xdr:colOff>
      <xdr:row>3</xdr:row>
      <xdr:rowOff>0</xdr:rowOff>
    </xdr:from>
    <xdr:to>
      <xdr:col>47</xdr:col>
      <xdr:colOff>1190625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24574500" y="542925"/>
        <a:ext cx="256222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28575</xdr:colOff>
      <xdr:row>22</xdr:row>
      <xdr:rowOff>142875</xdr:rowOff>
    </xdr:from>
    <xdr:to>
      <xdr:col>32</xdr:col>
      <xdr:colOff>0</xdr:colOff>
      <xdr:row>33</xdr:row>
      <xdr:rowOff>9525</xdr:rowOff>
    </xdr:to>
    <xdr:graphicFrame>
      <xdr:nvGraphicFramePr>
        <xdr:cNvPr id="4" name="Chart 5"/>
        <xdr:cNvGraphicFramePr/>
      </xdr:nvGraphicFramePr>
      <xdr:xfrm>
        <a:off x="14087475" y="3933825"/>
        <a:ext cx="32670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47900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38100</xdr:colOff>
      <xdr:row>12</xdr:row>
      <xdr:rowOff>19050</xdr:rowOff>
    </xdr:from>
    <xdr:to>
      <xdr:col>31</xdr:col>
      <xdr:colOff>819150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53975" y="2276475"/>
        <a:ext cx="3562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oebe\kelly\GF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flsum"/>
      <sheetName val="GFFL96"/>
      <sheetName val="GFFL95"/>
      <sheetName val="GFFL94"/>
      <sheetName val="GFFL93"/>
      <sheetName val="GFFL92"/>
      <sheetName val="GFFL91"/>
      <sheetName val="GFFL90"/>
      <sheetName val="GFFL89"/>
      <sheetName val="GFFL88"/>
      <sheetName val="GFFL87"/>
      <sheetName val="GFFL86"/>
      <sheetName val="GFFL85"/>
      <sheetName val="GFFL84"/>
    </sheetNames>
    <sheetDataSet>
      <sheetData sheetId="4">
        <row r="4">
          <cell r="AC4">
            <v>86.20689655172414</v>
          </cell>
        </row>
        <row r="5">
          <cell r="AC5">
            <v>83.78378378378379</v>
          </cell>
        </row>
        <row r="6">
          <cell r="AC6">
            <v>98.61111111111111</v>
          </cell>
        </row>
        <row r="7">
          <cell r="AC7">
            <v>96.29629629629629</v>
          </cell>
        </row>
        <row r="8">
          <cell r="AC8">
            <v>96.22641509433963</v>
          </cell>
        </row>
        <row r="9">
          <cell r="AC9">
            <v>96.15384615384616</v>
          </cell>
        </row>
        <row r="10">
          <cell r="AC10">
            <v>95.91836734693878</v>
          </cell>
        </row>
        <row r="11">
          <cell r="AC11">
            <v>97.65625</v>
          </cell>
        </row>
        <row r="12">
          <cell r="AC12">
            <v>96.07843137254902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94.73684210526316</v>
          </cell>
        </row>
        <row r="16">
          <cell r="AC16">
            <v>55.55555555555556</v>
          </cell>
        </row>
        <row r="17">
          <cell r="AC17">
            <v>33.333333333333336</v>
          </cell>
        </row>
      </sheetData>
      <sheetData sheetId="5">
        <row r="4">
          <cell r="AC4">
            <v>100</v>
          </cell>
        </row>
        <row r="5">
          <cell r="AC5">
            <v>98.4375</v>
          </cell>
        </row>
        <row r="6">
          <cell r="AC6">
            <v>100</v>
          </cell>
        </row>
        <row r="7">
          <cell r="AC7">
            <v>99.36305732484077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98.75</v>
          </cell>
        </row>
        <row r="12">
          <cell r="AC12">
            <v>98.4375</v>
          </cell>
        </row>
        <row r="13">
          <cell r="AC13">
            <v>100</v>
          </cell>
        </row>
        <row r="14">
          <cell r="AC14">
            <v>88.88888888888889</v>
          </cell>
        </row>
        <row r="15">
          <cell r="AC15">
            <v>100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6">
        <row r="4">
          <cell r="AC4">
            <v>94.44444444444444</v>
          </cell>
        </row>
        <row r="5">
          <cell r="AC5">
            <v>95.23809523809524</v>
          </cell>
        </row>
        <row r="6">
          <cell r="AC6">
            <v>97.67441860465117</v>
          </cell>
        </row>
        <row r="7">
          <cell r="AC7">
            <v>100</v>
          </cell>
        </row>
        <row r="8">
          <cell r="AC8">
            <v>88.46153846153847</v>
          </cell>
        </row>
        <row r="9">
          <cell r="AC9">
            <v>100</v>
          </cell>
        </row>
        <row r="10">
          <cell r="AC10">
            <v>96.61016949152543</v>
          </cell>
        </row>
        <row r="11">
          <cell r="AC11">
            <v>97.61904761904762</v>
          </cell>
        </row>
        <row r="12">
          <cell r="AC12">
            <v>90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50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7">
        <row r="4">
          <cell r="AC4">
            <v>68.75</v>
          </cell>
        </row>
        <row r="5">
          <cell r="AC5">
            <v>85.18518518518519</v>
          </cell>
        </row>
        <row r="6">
          <cell r="AC6">
            <v>95</v>
          </cell>
        </row>
        <row r="7">
          <cell r="AC7">
            <v>97.10144927536231</v>
          </cell>
        </row>
        <row r="8">
          <cell r="AC8">
            <v>89.47368421052632</v>
          </cell>
        </row>
        <row r="9">
          <cell r="AC9">
            <v>100</v>
          </cell>
        </row>
        <row r="10">
          <cell r="AC10">
            <v>98.27586206896552</v>
          </cell>
        </row>
        <row r="11">
          <cell r="AC11">
            <v>97.95918367346938</v>
          </cell>
        </row>
        <row r="12">
          <cell r="AC12">
            <v>94.11764705882354</v>
          </cell>
        </row>
        <row r="13">
          <cell r="AC13">
            <v>93.33333333333333</v>
          </cell>
        </row>
        <row r="14">
          <cell r="AC14">
            <v>100</v>
          </cell>
        </row>
        <row r="15">
          <cell r="AC15">
            <v>100</v>
          </cell>
        </row>
        <row r="16">
          <cell r="AC16">
            <v>71.42857142857143</v>
          </cell>
        </row>
        <row r="17">
          <cell r="AC17">
            <v>100</v>
          </cell>
        </row>
      </sheetData>
      <sheetData sheetId="8">
        <row r="4">
          <cell r="AC4">
            <v>92.38095238095238</v>
          </cell>
        </row>
        <row r="5">
          <cell r="AC5">
            <v>81.81818181818181</v>
          </cell>
        </row>
        <row r="6">
          <cell r="AC6">
            <v>93.98867460653327</v>
          </cell>
        </row>
        <row r="7">
          <cell r="AC7">
            <v>92.5925925925926</v>
          </cell>
        </row>
        <row r="8">
          <cell r="AC8">
            <v>87.35632183908046</v>
          </cell>
        </row>
        <row r="9">
          <cell r="AC9">
            <v>93.7062937062937</v>
          </cell>
        </row>
        <row r="10">
          <cell r="AC10">
            <v>91.56626506024097</v>
          </cell>
        </row>
        <row r="11">
          <cell r="AC11">
            <v>89.65517241379311</v>
          </cell>
        </row>
        <row r="12">
          <cell r="AC12">
            <v>100</v>
          </cell>
        </row>
        <row r="13">
          <cell r="AC13">
            <v>96</v>
          </cell>
        </row>
        <row r="14">
          <cell r="AC14">
            <v>91.66666666666667</v>
          </cell>
        </row>
        <row r="15">
          <cell r="AC15">
            <v>88.88888888888889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9">
        <row r="4">
          <cell r="AC4">
            <v>71.66666666666667</v>
          </cell>
        </row>
        <row r="5">
          <cell r="AC5">
            <v>84.21052631578948</v>
          </cell>
        </row>
        <row r="6">
          <cell r="AC6">
            <v>92.6923076923077</v>
          </cell>
        </row>
        <row r="7">
          <cell r="AC7">
            <v>98.45474613686534</v>
          </cell>
        </row>
        <row r="8">
          <cell r="AC8">
            <v>97.84946236559139</v>
          </cell>
        </row>
        <row r="9">
          <cell r="AC9">
            <v>98.8857938718663</v>
          </cell>
        </row>
        <row r="10">
          <cell r="AC10">
            <v>96.89655172413794</v>
          </cell>
        </row>
        <row r="11">
          <cell r="AC11">
            <v>96.98492462311557</v>
          </cell>
        </row>
        <row r="12">
          <cell r="AC12">
            <v>98.62068965517241</v>
          </cell>
        </row>
        <row r="13">
          <cell r="AC13">
            <v>97.91666666666667</v>
          </cell>
        </row>
        <row r="14">
          <cell r="AC14">
            <v>97.70114942528735</v>
          </cell>
        </row>
        <row r="15">
          <cell r="AC15">
            <v>96.55172413793103</v>
          </cell>
        </row>
        <row r="16">
          <cell r="AC16">
            <v>76.19047619047619</v>
          </cell>
        </row>
        <row r="17">
          <cell r="AC17">
            <v>88.88888888888889</v>
          </cell>
        </row>
      </sheetData>
      <sheetData sheetId="10">
        <row r="4">
          <cell r="AC4">
            <v>74.71264367816092</v>
          </cell>
        </row>
        <row r="5">
          <cell r="AC5">
            <v>85.34482758620689</v>
          </cell>
        </row>
        <row r="6">
          <cell r="AC6">
            <v>96.71361502347418</v>
          </cell>
        </row>
        <row r="7">
          <cell r="AC7">
            <v>96.25</v>
          </cell>
        </row>
        <row r="8">
          <cell r="AC8">
            <v>98.42271293375394</v>
          </cell>
        </row>
        <row r="9">
          <cell r="AC9">
            <v>98.85057471264368</v>
          </cell>
        </row>
        <row r="10">
          <cell r="AC10">
            <v>95.91836734693878</v>
          </cell>
        </row>
        <row r="11">
          <cell r="AC11">
            <v>97.29729729729729</v>
          </cell>
        </row>
        <row r="12">
          <cell r="AC12">
            <v>91.52542372881356</v>
          </cell>
        </row>
        <row r="13">
          <cell r="AC13">
            <v>88</v>
          </cell>
        </row>
        <row r="14">
          <cell r="AC14">
            <v>100</v>
          </cell>
        </row>
        <row r="15">
          <cell r="AC15">
            <v>84.21052631578948</v>
          </cell>
        </row>
        <row r="16">
          <cell r="AC16">
            <v>50</v>
          </cell>
        </row>
        <row r="17">
          <cell r="AC17">
            <v>63.63636363636363</v>
          </cell>
        </row>
      </sheetData>
      <sheetData sheetId="11">
        <row r="4">
          <cell r="AC4">
            <v>62.857142857142854</v>
          </cell>
        </row>
        <row r="5">
          <cell r="AC5">
            <v>89.39393939393939</v>
          </cell>
        </row>
        <row r="6">
          <cell r="AC6">
            <v>97.27626459143968</v>
          </cell>
        </row>
        <row r="7">
          <cell r="AC7">
            <v>99.58592132505176</v>
          </cell>
        </row>
        <row r="8">
          <cell r="AC8">
            <v>99.38650306748467</v>
          </cell>
        </row>
        <row r="9">
          <cell r="AC9">
            <v>98.79807692307692</v>
          </cell>
        </row>
        <row r="10">
          <cell r="AC10">
            <v>97.56521739130434</v>
          </cell>
        </row>
        <row r="11">
          <cell r="AC11">
            <v>97.5609756097561</v>
          </cell>
        </row>
        <row r="12">
          <cell r="AC12">
            <v>94.78260869565217</v>
          </cell>
        </row>
        <row r="13">
          <cell r="AC13">
            <v>87.5</v>
          </cell>
        </row>
        <row r="14">
          <cell r="AC14">
            <v>93.29268292682927</v>
          </cell>
        </row>
        <row r="15">
          <cell r="AC15">
            <v>97.05882352941177</v>
          </cell>
        </row>
        <row r="16">
          <cell r="AC16">
            <v>94.44444444444444</v>
          </cell>
        </row>
        <row r="17">
          <cell r="AC17">
            <v>83.33333333333333</v>
          </cell>
        </row>
      </sheetData>
      <sheetData sheetId="12">
        <row r="4">
          <cell r="AC4">
            <v>93.54838709677419</v>
          </cell>
        </row>
        <row r="5">
          <cell r="AC5">
            <v>93.80536252199589</v>
          </cell>
        </row>
        <row r="6">
          <cell r="AC6">
            <v>95.7983193277311</v>
          </cell>
        </row>
        <row r="7">
          <cell r="AC7">
            <v>100</v>
          </cell>
        </row>
        <row r="8">
          <cell r="AC8">
            <v>98.70967741935483</v>
          </cell>
        </row>
        <row r="9">
          <cell r="AC9">
            <v>100</v>
          </cell>
        </row>
        <row r="10">
          <cell r="AC10">
            <v>99.04761904761905</v>
          </cell>
        </row>
        <row r="11">
          <cell r="AC11">
            <v>98.18181818181819</v>
          </cell>
        </row>
        <row r="12">
          <cell r="AC12">
            <v>96.3302752293578</v>
          </cell>
        </row>
        <row r="13">
          <cell r="AC13">
            <v>98.21428571428571</v>
          </cell>
        </row>
        <row r="14">
          <cell r="AC14">
            <v>88.23529411764706</v>
          </cell>
        </row>
        <row r="15">
          <cell r="AC15">
            <v>100</v>
          </cell>
        </row>
        <row r="16">
          <cell r="AC16">
            <v>86.66666666666667</v>
          </cell>
        </row>
        <row r="17">
          <cell r="AC17">
            <v>80.95238095238095</v>
          </cell>
        </row>
      </sheetData>
      <sheetData sheetId="13">
        <row r="4">
          <cell r="AC4">
            <v>91.37931034482759</v>
          </cell>
        </row>
        <row r="5">
          <cell r="AC5">
            <v>97.5</v>
          </cell>
        </row>
        <row r="6">
          <cell r="AC6">
            <v>96.66666666666667</v>
          </cell>
        </row>
        <row r="7">
          <cell r="AC7">
            <v>90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100</v>
          </cell>
        </row>
        <row r="12">
          <cell r="AC12">
            <v>93.54838709677419</v>
          </cell>
        </row>
        <row r="13">
          <cell r="AC13">
            <v>92.85714285714286</v>
          </cell>
        </row>
        <row r="14">
          <cell r="AC14">
            <v>100</v>
          </cell>
        </row>
        <row r="15">
          <cell r="AC15">
            <v>100</v>
          </cell>
        </row>
        <row r="17">
          <cell r="AC1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R1">
      <selection activeCell="W4" sqref="W4:W17"/>
    </sheetView>
  </sheetViews>
  <sheetFormatPr defaultColWidth="14.59765625" defaultRowHeight="15"/>
  <cols>
    <col min="1" max="1" width="8.69921875" style="1" customWidth="1"/>
    <col min="2" max="3" width="3.796875" style="1" customWidth="1"/>
    <col min="4" max="5" width="4.19921875" style="1" customWidth="1"/>
    <col min="6" max="7" width="3.796875" style="1" customWidth="1"/>
    <col min="8" max="9" width="4.19921875" style="1" customWidth="1"/>
    <col min="10" max="13" width="4.796875" style="1" customWidth="1"/>
    <col min="14" max="14" width="5.69921875" style="1" customWidth="1"/>
    <col min="15" max="17" width="4.796875" style="1" customWidth="1"/>
    <col min="18" max="18" width="5.296875" style="1" customWidth="1"/>
    <col min="19" max="19" width="4.796875" style="1" customWidth="1"/>
    <col min="20" max="20" width="10.09765625" style="1" customWidth="1"/>
    <col min="21" max="21" width="5.59765625" style="1" customWidth="1"/>
    <col min="22" max="22" width="5.2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4.3984375" style="1" customWidth="1"/>
    <col min="28" max="28" width="4.8984375" style="1" customWidth="1"/>
    <col min="29" max="29" width="3.796875" style="1" customWidth="1"/>
    <col min="30" max="30" width="4.19921875" style="1" customWidth="1"/>
    <col min="31" max="31" width="3.796875" style="1" customWidth="1"/>
    <col min="32" max="32" width="34.59765625" style="1" customWidth="1"/>
    <col min="33" max="34" width="6.796875" style="1" customWidth="1"/>
    <col min="35" max="43" width="4.796875" style="1" customWidth="1"/>
    <col min="44" max="44" width="5.69921875" style="1" customWidth="1"/>
    <col min="45" max="45" width="6.296875" style="1" customWidth="1"/>
    <col min="46" max="46" width="6.796875" style="1" customWidth="1"/>
    <col min="47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15056.990536277604</v>
      </c>
      <c r="X2" s="8" t="s">
        <v>11</v>
      </c>
      <c r="Z2" s="8" t="s">
        <v>12</v>
      </c>
      <c r="AB2" s="8" t="s">
        <v>13</v>
      </c>
      <c r="AC2" s="8" t="s">
        <v>14</v>
      </c>
      <c r="AG2" s="8" t="s">
        <v>11</v>
      </c>
      <c r="AI2" s="1" t="s">
        <v>15</v>
      </c>
      <c r="AK2" s="13" t="s">
        <v>16</v>
      </c>
      <c r="AL2" s="13"/>
      <c r="AN2" s="1" t="s">
        <v>17</v>
      </c>
    </row>
    <row r="3" spans="2:43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12931.097791798107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6" t="s">
        <v>30</v>
      </c>
      <c r="AH3" s="14"/>
      <c r="AI3" s="14" t="s">
        <v>33</v>
      </c>
      <c r="AJ3" s="14" t="s">
        <v>34</v>
      </c>
      <c r="AK3" s="14" t="s">
        <v>33</v>
      </c>
      <c r="AL3" s="14" t="s">
        <v>34</v>
      </c>
      <c r="AM3" s="14" t="s">
        <v>35</v>
      </c>
      <c r="AN3" s="14" t="s">
        <v>33</v>
      </c>
      <c r="AO3" s="14" t="s">
        <v>34</v>
      </c>
      <c r="AP3" s="14" t="s">
        <v>35</v>
      </c>
      <c r="AQ3" s="1" t="s">
        <v>36</v>
      </c>
    </row>
    <row r="4" spans="1:46" ht="12.75">
      <c r="A4" s="19">
        <v>32747</v>
      </c>
      <c r="B4" s="1">
        <f>SUM(CSFL99:CSFL84!B4)</f>
        <v>2</v>
      </c>
      <c r="C4" s="1">
        <f>SUM(CSFL99:CSFL84!C4)</f>
        <v>6</v>
      </c>
      <c r="D4" s="1">
        <f>SUM(CSFL99:CSFL84!D4)</f>
        <v>2</v>
      </c>
      <c r="E4" s="1">
        <f>SUM(CSFL99:CSFL84!E4)</f>
        <v>7.709779179810726</v>
      </c>
      <c r="F4" s="1">
        <f>SUM(CSFL99:CSFL84!F4)</f>
        <v>1</v>
      </c>
      <c r="G4" s="1">
        <f>SUM(CSFL99:CSFL84!G4)</f>
        <v>2</v>
      </c>
      <c r="H4" s="1">
        <f>SUM(CSFL99:CSFL84!H4)</f>
        <v>4</v>
      </c>
      <c r="I4" s="1">
        <f>SUM(CSFL99:CSFL84!I4)</f>
        <v>5</v>
      </c>
      <c r="J4" s="9">
        <f aca="true" t="shared" si="0" ref="J4:J35">-B4-C4+D4+E4</f>
        <v>1.7097791798107256</v>
      </c>
      <c r="K4" s="9">
        <f aca="true" t="shared" si="1" ref="K4:K35">-F4-G4+H4+I4</f>
        <v>6</v>
      </c>
      <c r="L4" s="9">
        <f>J4</f>
        <v>1.7097791798107256</v>
      </c>
      <c r="M4" s="9">
        <f>K4</f>
        <v>6</v>
      </c>
      <c r="N4" s="5">
        <f aca="true" t="shared" si="2" ref="N4:N35">(+J4+K4)*($J$103/($J$103+$K$103))</f>
        <v>4.016196253756155</v>
      </c>
      <c r="O4" s="11">
        <f>N4</f>
        <v>4.016196253756155</v>
      </c>
      <c r="P4" s="5">
        <f aca="true" t="shared" si="3" ref="P4:P35">O4*100/$N$103</f>
        <v>0.0596220004205742</v>
      </c>
      <c r="Q4" s="9">
        <f aca="true" t="shared" si="4" ref="Q4:Q35">+B4+C4+F4+G4</f>
        <v>11</v>
      </c>
      <c r="R4" s="9">
        <f aca="true" t="shared" si="5" ref="R4:R35">D4+E4+H4+I4</f>
        <v>18.709779179810724</v>
      </c>
      <c r="W4" s="1" t="s">
        <v>37</v>
      </c>
      <c r="X4" s="1" t="s">
        <v>37</v>
      </c>
      <c r="Z4" s="11">
        <f>SUM(N4:N10)</f>
        <v>154.6301289222368</v>
      </c>
      <c r="AA4" s="5">
        <f aca="true" t="shared" si="6" ref="AA4:AA17">Z4*100/$Z$18</f>
        <v>2.295544597207525</v>
      </c>
      <c r="AB4" s="11">
        <f>SUM(Q4:Q10)+SUM(R4:R10)</f>
        <v>554.7318611987382</v>
      </c>
      <c r="AC4" s="11">
        <f>100*SUM(R4:R10)/AB4</f>
        <v>76.75518908160363</v>
      </c>
      <c r="AG4" s="1" t="s">
        <v>37</v>
      </c>
      <c r="AI4" s="15">
        <f>MINA(CSFL93:CSFL84!Z4)</f>
        <v>1.5657492354740064</v>
      </c>
      <c r="AJ4" s="15">
        <f>MAXA(CSFL93:CSFL84!Z4)</f>
        <v>40</v>
      </c>
      <c r="AK4" s="15">
        <f>MINA(CSFL93:CSFL84!AA4)</f>
        <v>0.3058103975535168</v>
      </c>
      <c r="AL4" s="15">
        <f>MAXA(CSFL93:CSFL84!AA4)</f>
        <v>11.39240506329114</v>
      </c>
      <c r="AM4" s="15">
        <f>AVERAGEA(CSFL93:CSFL84!AA4)</f>
        <v>3.0032084334232207</v>
      </c>
      <c r="AN4" s="15">
        <f>MINA(CSFL93:CSFL84!AC4)</f>
        <v>55.55555555555556</v>
      </c>
      <c r="AO4" s="15">
        <f>MAXA(CSFL93:CSFL84!AC4)</f>
        <v>94.36619718309859</v>
      </c>
      <c r="AP4" s="15">
        <f>AVERAGEA(CSFL93:CSFL84!AC4)</f>
        <v>73.01352805901129</v>
      </c>
      <c r="AQ4" s="15">
        <f>COUNTA('[1]GFFL93:GFFL84'!AC4)</f>
        <v>10</v>
      </c>
      <c r="AR4" s="1">
        <v>1984</v>
      </c>
      <c r="AS4" s="14">
        <f>CSFL84!Z18</f>
        <v>571</v>
      </c>
      <c r="AT4" s="15">
        <v>571</v>
      </c>
    </row>
    <row r="5" spans="1:46" ht="15">
      <c r="A5" s="19">
        <v>32748</v>
      </c>
      <c r="B5" s="1">
        <f>SUM(CSFL99:CSFL84!B5)</f>
        <v>6</v>
      </c>
      <c r="C5" s="1">
        <f>SUM(CSFL99:CSFL84!C5)</f>
        <v>4.236593059936909</v>
      </c>
      <c r="D5" s="1">
        <f>SUM(CSFL99:CSFL84!D5)</f>
        <v>10.236593059936908</v>
      </c>
      <c r="E5" s="1">
        <f>SUM(CSFL99:CSFL84!E5)</f>
        <v>15.236593059936908</v>
      </c>
      <c r="F5" s="1">
        <f>SUM(CSFL99:CSFL84!F5)</f>
        <v>2</v>
      </c>
      <c r="G5" s="1">
        <f>SUM(CSFL99:CSFL84!G5)</f>
        <v>5</v>
      </c>
      <c r="H5" s="1">
        <f>SUM(CSFL99:CSFL84!H5)</f>
        <v>6</v>
      </c>
      <c r="I5" s="1">
        <f>SUM(CSFL99:CSFL84!I5)</f>
        <v>7</v>
      </c>
      <c r="J5" s="9">
        <f t="shared" si="0"/>
        <v>15.236593059936908</v>
      </c>
      <c r="K5" s="9">
        <f t="shared" si="1"/>
        <v>6</v>
      </c>
      <c r="L5" s="9">
        <f aca="true" t="shared" si="7" ref="L5:M24">L4+J5</f>
        <v>16.94637223974763</v>
      </c>
      <c r="M5" s="9">
        <f t="shared" si="7"/>
        <v>12</v>
      </c>
      <c r="N5" s="5">
        <f t="shared" si="2"/>
        <v>11.062615867547642</v>
      </c>
      <c r="O5" s="11">
        <f aca="true" t="shared" si="8" ref="O5:O36">O4+N5</f>
        <v>15.078812121303796</v>
      </c>
      <c r="P5" s="5">
        <f t="shared" si="3"/>
        <v>0.2238508493695536</v>
      </c>
      <c r="Q5" s="9">
        <f t="shared" si="4"/>
        <v>17.236593059936908</v>
      </c>
      <c r="R5" s="9">
        <f t="shared" si="5"/>
        <v>38.473186119873816</v>
      </c>
      <c r="T5" s="8" t="s">
        <v>38</v>
      </c>
      <c r="V5" s="9">
        <f>R103</f>
        <v>13994.044164037856</v>
      </c>
      <c r="W5" s="1" t="s">
        <v>39</v>
      </c>
      <c r="X5"/>
      <c r="Y5" s="1" t="s">
        <v>39</v>
      </c>
      <c r="Z5" s="11">
        <f>SUM(N11:N17)</f>
        <v>602.320981045114</v>
      </c>
      <c r="AA5" s="5">
        <f t="shared" si="6"/>
        <v>8.941689976331725</v>
      </c>
      <c r="AB5" s="11">
        <f>SUM(Q11:Q17)+SUM(R11:R17)</f>
        <v>1372.2586750788644</v>
      </c>
      <c r="AC5" s="11">
        <f>100*SUM(R11:R17)/AB5</f>
        <v>92.12976372739686</v>
      </c>
      <c r="AG5"/>
      <c r="AH5" s="1" t="s">
        <v>39</v>
      </c>
      <c r="AI5" s="15">
        <f>MINA(CSFL93:CSFL84!Z5)</f>
        <v>6.643584521384929</v>
      </c>
      <c r="AJ5" s="15">
        <f>MAXA(CSFL93:CSFL84!Z5)</f>
        <v>113</v>
      </c>
      <c r="AK5" s="15">
        <f>MINA(CSFL93:CSFL84!AA5)</f>
        <v>2.038735983690112</v>
      </c>
      <c r="AL5" s="15">
        <f>MAXA(CSFL93:CSFL84!AA5)</f>
        <v>21.12676056338028</v>
      </c>
      <c r="AM5" s="15">
        <f>AVERAGEA(CSFL93:CSFL84!AA5)</f>
        <v>8.534887723727643</v>
      </c>
      <c r="AN5" s="15">
        <f>MINA(CSFL93:CSFL84!AC5)</f>
        <v>75</v>
      </c>
      <c r="AO5" s="15">
        <f>MAXA(CSFL93:CSFL84!AC5)</f>
        <v>96.29629629629629</v>
      </c>
      <c r="AP5" s="15">
        <f>AVERAGEA(CSFL93:CSFL84!AC5)</f>
        <v>86.40478905398048</v>
      </c>
      <c r="AQ5" s="15">
        <f>COUNTA('[1]GFFL93:GFFL84'!AC5)</f>
        <v>10</v>
      </c>
      <c r="AR5" s="1">
        <v>1985</v>
      </c>
      <c r="AS5" s="17">
        <f>CSFL85!$Z$18</f>
        <v>833.0977917981072</v>
      </c>
      <c r="AT5" s="15">
        <v>833</v>
      </c>
    </row>
    <row r="6" spans="1:46" ht="12.75">
      <c r="A6" s="19">
        <v>32749</v>
      </c>
      <c r="B6" s="1">
        <f>SUM(CSFL99:CSFL84!B6)</f>
        <v>3</v>
      </c>
      <c r="C6" s="1">
        <f>SUM(CSFL99:CSFL84!C6)</f>
        <v>7</v>
      </c>
      <c r="D6" s="1">
        <f>SUM(CSFL99:CSFL84!D6)</f>
        <v>4</v>
      </c>
      <c r="E6" s="1">
        <f>SUM(CSFL99:CSFL84!E6)</f>
        <v>24</v>
      </c>
      <c r="F6" s="1">
        <f>SUM(CSFL99:CSFL84!F6)</f>
        <v>1</v>
      </c>
      <c r="G6" s="1">
        <f>SUM(CSFL99:CSFL84!G6)</f>
        <v>7</v>
      </c>
      <c r="H6" s="1">
        <f>SUM(CSFL99:CSFL84!H6)</f>
        <v>4</v>
      </c>
      <c r="I6" s="1">
        <f>SUM(CSFL99:CSFL84!I6)</f>
        <v>7</v>
      </c>
      <c r="J6" s="9">
        <f t="shared" si="0"/>
        <v>18</v>
      </c>
      <c r="K6" s="9">
        <f t="shared" si="1"/>
        <v>3</v>
      </c>
      <c r="L6" s="9">
        <f t="shared" si="7"/>
        <v>34.94637223974763</v>
      </c>
      <c r="M6" s="9">
        <f t="shared" si="7"/>
        <v>15</v>
      </c>
      <c r="N6" s="5">
        <f t="shared" si="2"/>
        <v>10.939369255832538</v>
      </c>
      <c r="O6" s="11">
        <f t="shared" si="8"/>
        <v>26.018181377136337</v>
      </c>
      <c r="P6" s="5">
        <f t="shared" si="3"/>
        <v>0.3862500542794401</v>
      </c>
      <c r="Q6" s="9">
        <f t="shared" si="4"/>
        <v>18</v>
      </c>
      <c r="R6" s="9">
        <f t="shared" si="5"/>
        <v>39</v>
      </c>
      <c r="T6" s="8" t="s">
        <v>40</v>
      </c>
      <c r="V6" s="9">
        <f>Q103</f>
        <v>1062.9463722397477</v>
      </c>
      <c r="W6" s="1" t="s">
        <v>41</v>
      </c>
      <c r="X6" s="1" t="s">
        <v>41</v>
      </c>
      <c r="Z6" s="11">
        <f>SUM(N18:N24)</f>
        <v>862.1264818287071</v>
      </c>
      <c r="AA6" s="5">
        <f t="shared" si="6"/>
        <v>12.798604005993427</v>
      </c>
      <c r="AB6" s="11">
        <f>SUM(Q18:Q24)+SUM(R18:R24)</f>
        <v>1987</v>
      </c>
      <c r="AC6" s="11">
        <f>100*SUM(R18:R24)/AB6</f>
        <v>91.64569703069955</v>
      </c>
      <c r="AG6" s="1" t="s">
        <v>41</v>
      </c>
      <c r="AI6" s="15">
        <f>MINA(CSFL93:CSFL84!Z6)</f>
        <v>16.3254972875226</v>
      </c>
      <c r="AJ6" s="15">
        <f>MAXA(CSFL93:CSFL84!Z6)</f>
        <v>167.31684554363045</v>
      </c>
      <c r="AK6" s="15">
        <f>MINA(CSFL93:CSFL84!AA6)</f>
        <v>6.690777576853525</v>
      </c>
      <c r="AL6" s="15">
        <f>MAXA(CSFL93:CSFL84!AA6)</f>
        <v>23.625254582484725</v>
      </c>
      <c r="AM6" s="15">
        <f>AVERAGEA(CSFL93:CSFL84!AA6)</f>
        <v>12.916641717311725</v>
      </c>
      <c r="AN6" s="15">
        <f>MINA(CSFL93:CSFL84!AC6)</f>
        <v>82.3529411764706</v>
      </c>
      <c r="AO6" s="15">
        <f>MAXA(CSFL93:CSFL84!AC6)</f>
        <v>98.33333333333333</v>
      </c>
      <c r="AP6" s="15">
        <f>AVERAGEA(CSFL93:CSFL84!AC6)</f>
        <v>89.9882762933428</v>
      </c>
      <c r="AQ6" s="15">
        <f>COUNTA('[1]GFFL93:GFFL84'!AC6)</f>
        <v>10</v>
      </c>
      <c r="AR6" s="1">
        <v>1986</v>
      </c>
      <c r="AS6" s="14">
        <f>CSFL86!$Z$18</f>
        <v>995.9999999999999</v>
      </c>
      <c r="AT6" s="15">
        <v>996</v>
      </c>
    </row>
    <row r="7" spans="1:46" ht="12.75">
      <c r="A7" s="19">
        <v>32750</v>
      </c>
      <c r="B7" s="1">
        <f>SUM(CSFL99:CSFL84!B7)</f>
        <v>3</v>
      </c>
      <c r="C7" s="1">
        <f>SUM(CSFL99:CSFL84!C7)</f>
        <v>7.473186119873818</v>
      </c>
      <c r="D7" s="1">
        <f>SUM(CSFL99:CSFL84!D7)</f>
        <v>14.473186119873818</v>
      </c>
      <c r="E7" s="1">
        <f>SUM(CSFL99:CSFL84!E7)</f>
        <v>30.473186119873816</v>
      </c>
      <c r="F7" s="1">
        <f>SUM(CSFL99:CSFL84!F7)</f>
        <v>1</v>
      </c>
      <c r="G7" s="1">
        <f>SUM(CSFL99:CSFL84!G7)</f>
        <v>6</v>
      </c>
      <c r="H7" s="1">
        <f>SUM(CSFL99:CSFL84!H7)</f>
        <v>14</v>
      </c>
      <c r="I7" s="1">
        <f>SUM(CSFL99:CSFL84!I7)</f>
        <v>21</v>
      </c>
      <c r="J7" s="9">
        <f t="shared" si="0"/>
        <v>34.473186119873816</v>
      </c>
      <c r="K7" s="9">
        <f t="shared" si="1"/>
        <v>28</v>
      </c>
      <c r="L7" s="9">
        <f t="shared" si="7"/>
        <v>69.41955835962145</v>
      </c>
      <c r="M7" s="9">
        <f t="shared" si="7"/>
        <v>43</v>
      </c>
      <c r="N7" s="5">
        <f t="shared" si="2"/>
        <v>32.54367864541199</v>
      </c>
      <c r="O7" s="11">
        <f t="shared" si="8"/>
        <v>58.56186002254832</v>
      </c>
      <c r="P7" s="5">
        <f t="shared" si="3"/>
        <v>0.869373661615386</v>
      </c>
      <c r="Q7" s="9">
        <f t="shared" si="4"/>
        <v>17.473186119873816</v>
      </c>
      <c r="R7" s="9">
        <f t="shared" si="5"/>
        <v>79.94637223974763</v>
      </c>
      <c r="T7" s="8" t="s">
        <v>42</v>
      </c>
      <c r="V7" s="5">
        <f>V5*100/(V5+V6)</f>
        <v>92.94051245048779</v>
      </c>
      <c r="W7" s="1" t="s">
        <v>43</v>
      </c>
      <c r="Y7" s="1" t="s">
        <v>43</v>
      </c>
      <c r="Z7" s="11">
        <f>SUM(N25:N31)</f>
        <v>741.7934200145494</v>
      </c>
      <c r="AA7" s="5">
        <f t="shared" si="6"/>
        <v>11.012212751984677</v>
      </c>
      <c r="AB7" s="11">
        <f>SUM(Q25:Q31)+SUM(R25:R31)</f>
        <v>1722</v>
      </c>
      <c r="AC7" s="11">
        <f>100*SUM(R25:R31)/AB7</f>
        <v>91.3472706155633</v>
      </c>
      <c r="AH7" s="1" t="s">
        <v>43</v>
      </c>
      <c r="AI7" s="15">
        <f>MINA(CSFL93:CSFL84!Z7)</f>
        <v>9.265822784810128</v>
      </c>
      <c r="AJ7" s="15">
        <f>MAXA(CSFL93:CSFL84!Z7)</f>
        <v>146.5975155279503</v>
      </c>
      <c r="AK7" s="15">
        <f>MINA(CSFL93:CSFL84!AA7)</f>
        <v>3.7974683544303804</v>
      </c>
      <c r="AL7" s="15">
        <f>MAXA(CSFL93:CSFL84!AA7)</f>
        <v>17.267080745341616</v>
      </c>
      <c r="AM7" s="15">
        <f>AVERAGEA(CSFL93:CSFL84!AA7)</f>
        <v>10.11923350140995</v>
      </c>
      <c r="AN7" s="15">
        <f>MINA(CSFL93:CSFL84!AC7)</f>
        <v>85.92964824120602</v>
      </c>
      <c r="AO7" s="15">
        <f>MAXA(CSFL93:CSFL84!AC7)</f>
        <v>95.65217391304348</v>
      </c>
      <c r="AP7" s="15">
        <f>AVERAGEA(CSFL93:CSFL84!AC7)</f>
        <v>90.52723316371586</v>
      </c>
      <c r="AQ7" s="15">
        <f>COUNTA('[1]GFFL93:GFFL84'!AC7)</f>
        <v>10</v>
      </c>
      <c r="AR7" s="1">
        <v>1987</v>
      </c>
      <c r="AS7" s="14">
        <f>CSFL87!$Z$18</f>
        <v>848.9999999999999</v>
      </c>
      <c r="AT7" s="15">
        <v>849</v>
      </c>
    </row>
    <row r="8" spans="1:46" ht="12.75">
      <c r="A8" s="19">
        <v>32751</v>
      </c>
      <c r="B8" s="1">
        <f>SUM(CSFL99:CSFL84!B8)</f>
        <v>2</v>
      </c>
      <c r="C8" s="1">
        <f>SUM(CSFL99:CSFL84!C8)</f>
        <v>11</v>
      </c>
      <c r="D8" s="1">
        <f>SUM(CSFL99:CSFL84!D8)</f>
        <v>12</v>
      </c>
      <c r="E8" s="1">
        <f>SUM(CSFL99:CSFL84!E8)</f>
        <v>33</v>
      </c>
      <c r="F8" s="1">
        <f>SUM(CSFL99:CSFL84!F8)</f>
        <v>3</v>
      </c>
      <c r="G8" s="1">
        <f>SUM(CSFL99:CSFL84!G8)</f>
        <v>8</v>
      </c>
      <c r="H8" s="1">
        <f>SUM(CSFL99:CSFL84!H8)</f>
        <v>14</v>
      </c>
      <c r="I8" s="1">
        <f>SUM(CSFL99:CSFL84!I8)</f>
        <v>21</v>
      </c>
      <c r="J8" s="9">
        <f t="shared" si="0"/>
        <v>32</v>
      </c>
      <c r="K8" s="9">
        <f t="shared" si="1"/>
        <v>24</v>
      </c>
      <c r="L8" s="9">
        <f t="shared" si="7"/>
        <v>101.41955835962145</v>
      </c>
      <c r="M8" s="9">
        <f t="shared" si="7"/>
        <v>67</v>
      </c>
      <c r="N8" s="5">
        <f t="shared" si="2"/>
        <v>29.17165134888677</v>
      </c>
      <c r="O8" s="11">
        <f t="shared" si="8"/>
        <v>87.7335113714351</v>
      </c>
      <c r="P8" s="5">
        <f t="shared" si="3"/>
        <v>1.30243820804175</v>
      </c>
      <c r="Q8" s="9">
        <f t="shared" si="4"/>
        <v>24</v>
      </c>
      <c r="R8" s="9">
        <f t="shared" si="5"/>
        <v>80</v>
      </c>
      <c r="W8" s="1" t="s">
        <v>44</v>
      </c>
      <c r="X8" s="1" t="s">
        <v>44</v>
      </c>
      <c r="Z8" s="11">
        <f>SUM(N32:N38)</f>
        <v>710.0171569380832</v>
      </c>
      <c r="AA8" s="5">
        <f t="shared" si="6"/>
        <v>10.540481728198815</v>
      </c>
      <c r="AB8" s="11">
        <f>SUM(Q32:Q38)+SUM(R32:R38)</f>
        <v>1623</v>
      </c>
      <c r="AC8" s="11">
        <f>100*SUM(R32:R38)/AB8</f>
        <v>91.99014171287739</v>
      </c>
      <c r="AG8" s="1" t="s">
        <v>44</v>
      </c>
      <c r="AI8" s="15">
        <f>MINA(CSFL93:CSFL84!Z8)</f>
        <v>4.853526220614828</v>
      </c>
      <c r="AJ8" s="15">
        <f>MAXA(CSFL93:CSFL84!Z8)</f>
        <v>160.30807453416145</v>
      </c>
      <c r="AK8" s="15">
        <f>MINA(CSFL93:CSFL84!AA8)</f>
        <v>1.9891500904159132</v>
      </c>
      <c r="AL8" s="15">
        <f>MAXA(CSFL93:CSFL84!AA8)</f>
        <v>18.881987577639748</v>
      </c>
      <c r="AM8" s="15">
        <f>AVERAGEA(CSFL93:CSFL84!AA8)</f>
        <v>10.221733868223035</v>
      </c>
      <c r="AN8" s="15">
        <f>MINA(CSFL93:CSFL84!AC8)</f>
        <v>82.92682926829268</v>
      </c>
      <c r="AO8" s="15">
        <f>MAXA(CSFL93:CSFL84!AC8)</f>
        <v>100</v>
      </c>
      <c r="AP8" s="15">
        <f>AVERAGEA(CSFL93:CSFL84!AC8)</f>
        <v>90.8874808804617</v>
      </c>
      <c r="AQ8" s="15">
        <f>COUNTA('[1]GFFL93:GFFL84'!AC8)</f>
        <v>10</v>
      </c>
      <c r="AR8" s="1">
        <v>1988</v>
      </c>
      <c r="AS8" s="14">
        <f>CSFL88!$Z$18</f>
        <v>741</v>
      </c>
      <c r="AT8" s="15">
        <v>741</v>
      </c>
    </row>
    <row r="9" spans="1:46" ht="12.75">
      <c r="A9" s="19">
        <v>32752</v>
      </c>
      <c r="B9" s="1">
        <f>SUM(CSFL99:CSFL84!B9)</f>
        <v>4</v>
      </c>
      <c r="C9" s="1">
        <f>SUM(CSFL99:CSFL84!C9)</f>
        <v>2</v>
      </c>
      <c r="D9" s="1">
        <f>SUM(CSFL99:CSFL84!D9)</f>
        <v>10</v>
      </c>
      <c r="E9" s="1">
        <f>SUM(CSFL99:CSFL84!E9)</f>
        <v>13</v>
      </c>
      <c r="F9" s="1">
        <f>SUM(CSFL99:CSFL84!F9)</f>
        <v>1</v>
      </c>
      <c r="G9" s="1">
        <f>SUM(CSFL99:CSFL84!G9)</f>
        <v>1</v>
      </c>
      <c r="H9" s="1">
        <f>SUM(CSFL99:CSFL84!H9)</f>
        <v>4</v>
      </c>
      <c r="I9" s="1">
        <f>SUM(CSFL99:CSFL84!I9)</f>
        <v>5</v>
      </c>
      <c r="J9" s="9">
        <f t="shared" si="0"/>
        <v>17</v>
      </c>
      <c r="K9" s="9">
        <f t="shared" si="1"/>
        <v>7</v>
      </c>
      <c r="L9" s="9">
        <f t="shared" si="7"/>
        <v>118.41955835962145</v>
      </c>
      <c r="M9" s="9">
        <f t="shared" si="7"/>
        <v>74</v>
      </c>
      <c r="N9" s="5">
        <f t="shared" si="2"/>
        <v>12.502136292380044</v>
      </c>
      <c r="O9" s="11">
        <f t="shared" si="8"/>
        <v>100.23564766381514</v>
      </c>
      <c r="P9" s="5">
        <f t="shared" si="3"/>
        <v>1.4880372993673345</v>
      </c>
      <c r="Q9" s="9">
        <f t="shared" si="4"/>
        <v>8</v>
      </c>
      <c r="R9" s="9">
        <f t="shared" si="5"/>
        <v>32</v>
      </c>
      <c r="T9" s="8" t="s">
        <v>45</v>
      </c>
      <c r="V9" s="5"/>
      <c r="W9" s="1" t="s">
        <v>46</v>
      </c>
      <c r="Y9" s="1" t="s">
        <v>46</v>
      </c>
      <c r="Z9" s="11">
        <f>SUM(N39:N45)</f>
        <v>728.2494390311375</v>
      </c>
      <c r="AA9" s="5">
        <f t="shared" si="6"/>
        <v>10.811147069715291</v>
      </c>
      <c r="AB9" s="11">
        <f>SUM(Q39:Q45)+SUM(R39:R45)</f>
        <v>1564</v>
      </c>
      <c r="AC9" s="11">
        <f>100*SUM(R39:R45)/AB9</f>
        <v>94.69309462915601</v>
      </c>
      <c r="AH9" s="1" t="s">
        <v>46</v>
      </c>
      <c r="AI9" s="15">
        <f>MINA(CSFL93:CSFL84!Z9)</f>
        <v>2.647377938517179</v>
      </c>
      <c r="AJ9" s="15">
        <f>MAXA(CSFL93:CSFL84!Z9)</f>
        <v>168.2463835744284</v>
      </c>
      <c r="AK9" s="15">
        <f>MINA(CSFL93:CSFL84!AA9)</f>
        <v>1.08499095840868</v>
      </c>
      <c r="AL9" s="15">
        <f>MAXA(CSFL93:CSFL84!AA9)</f>
        <v>21.19089316987741</v>
      </c>
      <c r="AM9" s="15">
        <f>AVERAGEA(CSFL93:CSFL84!AA9)</f>
        <v>11.240944215362607</v>
      </c>
      <c r="AN9" s="15">
        <f>MINA(CSFL93:CSFL84!AC9)</f>
        <v>87.5</v>
      </c>
      <c r="AO9" s="15">
        <f>MAXA(CSFL93:CSFL84!AC9)</f>
        <v>100</v>
      </c>
      <c r="AP9" s="15">
        <f>AVERAGEA(CSFL93:CSFL84!AC9)</f>
        <v>94.95829883236821</v>
      </c>
      <c r="AQ9" s="15">
        <f>COUNTA('[1]GFFL93:GFFL84'!AC9)</f>
        <v>10</v>
      </c>
      <c r="AR9" s="1">
        <v>1989</v>
      </c>
      <c r="AS9" s="14">
        <f>CSFL89!$Z$18</f>
        <v>512.0000000000001</v>
      </c>
      <c r="AT9" s="15">
        <v>512</v>
      </c>
    </row>
    <row r="10" spans="1:46" ht="12.75">
      <c r="A10" s="19">
        <v>32753</v>
      </c>
      <c r="B10" s="1">
        <f>SUM(CSFL99:CSFL84!B10)</f>
        <v>11</v>
      </c>
      <c r="C10" s="1">
        <f>SUM(CSFL99:CSFL84!C10)</f>
        <v>9.236593059936908</v>
      </c>
      <c r="D10" s="1">
        <f>SUM(CSFL99:CSFL84!D10)</f>
        <v>31.236593059936908</v>
      </c>
      <c r="E10" s="1">
        <f>SUM(CSFL99:CSFL84!E10)</f>
        <v>43.41955835962145</v>
      </c>
      <c r="F10" s="1">
        <f>SUM(CSFL99:CSFL84!F10)</f>
        <v>6</v>
      </c>
      <c r="G10" s="1">
        <f>SUM(CSFL99:CSFL84!G10)</f>
        <v>7</v>
      </c>
      <c r="H10" s="1">
        <f>SUM(CSFL99:CSFL84!H10)</f>
        <v>21</v>
      </c>
      <c r="I10" s="1">
        <f>SUM(CSFL99:CSFL84!I10)</f>
        <v>42</v>
      </c>
      <c r="J10" s="9">
        <f t="shared" si="0"/>
        <v>54.41955835962145</v>
      </c>
      <c r="K10" s="9">
        <f t="shared" si="1"/>
        <v>50</v>
      </c>
      <c r="L10" s="9">
        <f t="shared" si="7"/>
        <v>172.8391167192429</v>
      </c>
      <c r="M10" s="9">
        <f t="shared" si="7"/>
        <v>124</v>
      </c>
      <c r="N10" s="5">
        <f t="shared" si="2"/>
        <v>54.394481258421635</v>
      </c>
      <c r="O10" s="11">
        <f t="shared" si="8"/>
        <v>154.6301289222368</v>
      </c>
      <c r="P10" s="5">
        <f t="shared" si="3"/>
        <v>2.2955445972075257</v>
      </c>
      <c r="Q10" s="9">
        <f t="shared" si="4"/>
        <v>33.23659305993691</v>
      </c>
      <c r="R10" s="9">
        <f t="shared" si="5"/>
        <v>137.65615141955834</v>
      </c>
      <c r="U10" s="8" t="s">
        <v>4</v>
      </c>
      <c r="V10" s="5">
        <f>100*(+E103/(E103+D103))</f>
        <v>54.39187998593773</v>
      </c>
      <c r="W10" s="8" t="s">
        <v>47</v>
      </c>
      <c r="X10" s="8" t="s">
        <v>47</v>
      </c>
      <c r="Z10" s="11">
        <f>SUM(N46:N52)</f>
        <v>735.5423518683592</v>
      </c>
      <c r="AA10" s="5">
        <f t="shared" si="6"/>
        <v>10.919413206321885</v>
      </c>
      <c r="AB10" s="11">
        <f>SUM(Q46:Q52)+SUM(R46:R52)</f>
        <v>1546</v>
      </c>
      <c r="AC10" s="11">
        <f>100*SUM(R46:R52)/AB10</f>
        <v>95.66623544631307</v>
      </c>
      <c r="AG10" s="8" t="s">
        <v>47</v>
      </c>
      <c r="AI10" s="15">
        <f>MINA(CSFL93:CSFL84!Z10)</f>
        <v>18.03258655804481</v>
      </c>
      <c r="AJ10" s="15">
        <f>MAXA(CSFL93:CSFL84!Z10)</f>
        <v>156.62715818945404</v>
      </c>
      <c r="AK10" s="15">
        <f>MINA(CSFL93:CSFL84!AA10)</f>
        <v>2.1739130434782608</v>
      </c>
      <c r="AL10" s="15">
        <f>MAXA(CSFL93:CSFL84!AA10)</f>
        <v>18.083182640144667</v>
      </c>
      <c r="AM10" s="15">
        <f>AVERAGEA(CSFL93:CSFL84!AA10)</f>
        <v>11.506992051272777</v>
      </c>
      <c r="AN10" s="15">
        <f>MINA(CSFL93:CSFL84!AC10)</f>
        <v>91.62303664921465</v>
      </c>
      <c r="AO10" s="15">
        <f>MAXA(CSFL93:CSFL84!AC10)</f>
        <v>98.21428571428571</v>
      </c>
      <c r="AP10" s="15">
        <f>AVERAGEA(CSFL93:CSFL84!AC10)</f>
        <v>95.98163099379336</v>
      </c>
      <c r="AQ10" s="15">
        <f>COUNTA('[1]GFFL93:GFFL84'!AC10)</f>
        <v>10</v>
      </c>
      <c r="AR10" s="1">
        <v>1990</v>
      </c>
      <c r="AS10" s="14">
        <f>CSFL90!$Z$18</f>
        <v>295</v>
      </c>
      <c r="AT10" s="15">
        <v>295</v>
      </c>
    </row>
    <row r="11" spans="1:46" ht="12.75">
      <c r="A11" s="19">
        <v>32754</v>
      </c>
      <c r="B11" s="1">
        <f>SUM(CSFL99:CSFL84!B11)</f>
        <v>4</v>
      </c>
      <c r="C11" s="1">
        <f>SUM(CSFL99:CSFL84!C11)</f>
        <v>2</v>
      </c>
      <c r="D11" s="1">
        <f>SUM(CSFL99:CSFL84!D11)</f>
        <v>11.473186119873818</v>
      </c>
      <c r="E11" s="1">
        <f>SUM(CSFL99:CSFL84!E11)</f>
        <v>33.18296529968454</v>
      </c>
      <c r="F11" s="1">
        <f>SUM(CSFL99:CSFL84!F11)</f>
        <v>2</v>
      </c>
      <c r="G11" s="1">
        <f>SUM(CSFL99:CSFL84!G11)</f>
        <v>4</v>
      </c>
      <c r="H11" s="1">
        <f>SUM(CSFL99:CSFL84!H11)</f>
        <v>5</v>
      </c>
      <c r="I11" s="1">
        <f>SUM(CSFL99:CSFL84!I11)</f>
        <v>14</v>
      </c>
      <c r="J11" s="9">
        <f t="shared" si="0"/>
        <v>38.656151419558356</v>
      </c>
      <c r="K11" s="9">
        <f t="shared" si="1"/>
        <v>13</v>
      </c>
      <c r="L11" s="9">
        <f t="shared" si="7"/>
        <v>211.49526813880124</v>
      </c>
      <c r="M11" s="9">
        <f t="shared" si="7"/>
        <v>137</v>
      </c>
      <c r="N11" s="5">
        <f t="shared" si="2"/>
        <v>26.908843557797475</v>
      </c>
      <c r="O11" s="11">
        <f t="shared" si="8"/>
        <v>181.53897248003426</v>
      </c>
      <c r="P11" s="5">
        <f t="shared" si="3"/>
        <v>2.6950168790761433</v>
      </c>
      <c r="Q11" s="9">
        <f t="shared" si="4"/>
        <v>12</v>
      </c>
      <c r="R11" s="9">
        <f t="shared" si="5"/>
        <v>63.656151419558356</v>
      </c>
      <c r="S11" s="8" t="s">
        <v>48</v>
      </c>
      <c r="U11" s="8" t="s">
        <v>5</v>
      </c>
      <c r="V11" s="5">
        <f>100*(+I103/(I103+H103))</f>
        <v>60.27953110910731</v>
      </c>
      <c r="W11" s="8" t="s">
        <v>49</v>
      </c>
      <c r="Y11" s="8" t="s">
        <v>49</v>
      </c>
      <c r="Z11" s="11">
        <f>SUM(N53:N59)</f>
        <v>753.7746339614135</v>
      </c>
      <c r="AA11" s="5">
        <f t="shared" si="6"/>
        <v>11.190078547838361</v>
      </c>
      <c r="AB11" s="11">
        <f>SUM(Q53:Q59)+SUM(R53:R59)</f>
        <v>1563</v>
      </c>
      <c r="AC11" s="11">
        <f>100*SUM(R53:R59)/AB11</f>
        <v>96.2891874600128</v>
      </c>
      <c r="AH11" s="8" t="s">
        <v>49</v>
      </c>
      <c r="AI11" s="15">
        <f>MINA(CSFL93:CSFL84!Z11)</f>
        <v>15.657492354740064</v>
      </c>
      <c r="AJ11" s="15">
        <f>MAXA(CSFL93:CSFL84!Z11)</f>
        <v>179.55346163413085</v>
      </c>
      <c r="AK11" s="15">
        <f>MINA(CSFL93:CSFL84!AA11)</f>
        <v>3.0581039755351678</v>
      </c>
      <c r="AL11" s="15">
        <f>MAXA(CSFL93:CSFL84!AA11)</f>
        <v>21.55250720885884</v>
      </c>
      <c r="AM11" s="15">
        <f>AVERAGEA(CSFL93:CSFL84!AA11)</f>
        <v>11.439244283872423</v>
      </c>
      <c r="AN11" s="15">
        <f>MINA(CSFL93:CSFL84!AC11)</f>
        <v>89.28571428571429</v>
      </c>
      <c r="AO11" s="15">
        <f>MAXA(CSFL93:CSFL84!AC11)</f>
        <v>100</v>
      </c>
      <c r="AP11" s="15">
        <f>AVERAGEA(CSFL93:CSFL84!AC11)</f>
        <v>95.45805478347192</v>
      </c>
      <c r="AQ11" s="15">
        <f>COUNTA('[1]GFFL93:GFFL84'!AC11)</f>
        <v>10</v>
      </c>
      <c r="AR11" s="1">
        <v>1991</v>
      </c>
      <c r="AS11" s="14">
        <f>CSFL91!$Z$18</f>
        <v>355</v>
      </c>
      <c r="AT11" s="15">
        <v>355</v>
      </c>
    </row>
    <row r="12" spans="1:46" ht="12.75">
      <c r="A12" s="19">
        <v>32755</v>
      </c>
      <c r="B12" s="1">
        <f>SUM(CSFL99:CSFL84!B12)</f>
        <v>3</v>
      </c>
      <c r="C12" s="1">
        <f>SUM(CSFL99:CSFL84!C12)</f>
        <v>5</v>
      </c>
      <c r="D12" s="1">
        <f>SUM(CSFL99:CSFL84!D12)</f>
        <v>35</v>
      </c>
      <c r="E12" s="1">
        <f>SUM(CSFL99:CSFL84!E12)</f>
        <v>65.41955835962145</v>
      </c>
      <c r="F12" s="1">
        <f>SUM(CSFL99:CSFL84!F12)</f>
        <v>2</v>
      </c>
      <c r="G12" s="1">
        <f>SUM(CSFL99:CSFL84!G12)</f>
        <v>4</v>
      </c>
      <c r="H12" s="1">
        <f>SUM(CSFL99:CSFL84!H12)</f>
        <v>29</v>
      </c>
      <c r="I12" s="1">
        <f>SUM(CSFL99:CSFL84!I12)</f>
        <v>59</v>
      </c>
      <c r="J12" s="9">
        <f t="shared" si="0"/>
        <v>92.41955835962145</v>
      </c>
      <c r="K12" s="9">
        <f t="shared" si="1"/>
        <v>82</v>
      </c>
      <c r="L12" s="9">
        <f t="shared" si="7"/>
        <v>303.9148264984227</v>
      </c>
      <c r="M12" s="9">
        <f t="shared" si="7"/>
        <v>219</v>
      </c>
      <c r="N12" s="5">
        <f t="shared" si="2"/>
        <v>90.8590454445301</v>
      </c>
      <c r="O12" s="11">
        <f t="shared" si="8"/>
        <v>272.39801792456433</v>
      </c>
      <c r="P12" s="5">
        <f t="shared" si="3"/>
        <v>4.043854859949289</v>
      </c>
      <c r="Q12" s="9">
        <f t="shared" si="4"/>
        <v>14</v>
      </c>
      <c r="R12" s="9">
        <f t="shared" si="5"/>
        <v>188.41955835962145</v>
      </c>
      <c r="U12" s="8" t="s">
        <v>50</v>
      </c>
      <c r="V12" s="5">
        <f>100*((E103+I103)/(E103+D103+I103+H103))</f>
        <v>57.19138741312212</v>
      </c>
      <c r="W12" s="8" t="s">
        <v>51</v>
      </c>
      <c r="X12" s="8" t="s">
        <v>51</v>
      </c>
      <c r="Z12" s="11">
        <f>SUM(N60:N66)</f>
        <v>542.8010840275003</v>
      </c>
      <c r="AA12" s="5">
        <f t="shared" si="6"/>
        <v>8.058093881719126</v>
      </c>
      <c r="AB12" s="11">
        <f>SUM(Q60:Q66)+SUM(R60:R66)</f>
        <v>1172</v>
      </c>
      <c r="AC12" s="11">
        <f>100*SUM(R60:R66)/AB12</f>
        <v>94.45392491467577</v>
      </c>
      <c r="AG12" s="8" t="s">
        <v>51</v>
      </c>
      <c r="AI12" s="15">
        <f>MINA(CSFL93:CSFL84!Z12)</f>
        <v>5</v>
      </c>
      <c r="AJ12" s="15">
        <f>MAXA(CSFL93:CSFL84!Z12)</f>
        <v>95.372570407289</v>
      </c>
      <c r="AK12" s="15">
        <f>MINA(CSFL93:CSFL84!AA12)</f>
        <v>1.694915254237288</v>
      </c>
      <c r="AL12" s="15">
        <f>MAXA(CSFL93:CSFL84!AA12)</f>
        <v>15.913200723327305</v>
      </c>
      <c r="AM12" s="15">
        <f>AVERAGEA(CSFL93:CSFL84!AA12)</f>
        <v>7.873130842830063</v>
      </c>
      <c r="AN12" s="15">
        <f>MINA(CSFL93:CSFL84!AC12)</f>
        <v>77.77777777777777</v>
      </c>
      <c r="AO12" s="15">
        <f>MAXA(CSFL93:CSFL84!AC12)</f>
        <v>100</v>
      </c>
      <c r="AP12" s="15">
        <f>AVERAGEA(CSFL93:CSFL84!AC12)</f>
        <v>92.75176194453411</v>
      </c>
      <c r="AQ12" s="15">
        <f>COUNTA('[1]GFFL93:GFFL84'!AC12)</f>
        <v>10</v>
      </c>
      <c r="AR12" s="1">
        <v>1992</v>
      </c>
      <c r="AS12" s="14">
        <f>CSFL92!$Z$18</f>
        <v>244</v>
      </c>
      <c r="AT12" s="15">
        <v>244</v>
      </c>
    </row>
    <row r="13" spans="1:46" ht="12.75">
      <c r="A13" s="19">
        <v>32756</v>
      </c>
      <c r="B13" s="1">
        <f>SUM(CSFL99:CSFL84!B13)</f>
        <v>4</v>
      </c>
      <c r="C13" s="1">
        <f>SUM(CSFL99:CSFL84!C13)</f>
        <v>6</v>
      </c>
      <c r="D13" s="1">
        <f>SUM(CSFL99:CSFL84!D13)</f>
        <v>18.236593059936908</v>
      </c>
      <c r="E13" s="1">
        <f>SUM(CSFL99:CSFL84!E13)</f>
        <v>23.946372239747635</v>
      </c>
      <c r="F13" s="1">
        <f>SUM(CSFL99:CSFL84!F13)</f>
        <v>0</v>
      </c>
      <c r="G13" s="1">
        <f>SUM(CSFL99:CSFL84!G13)</f>
        <v>3</v>
      </c>
      <c r="H13" s="1">
        <f>SUM(CSFL99:CSFL84!H13)</f>
        <v>6</v>
      </c>
      <c r="I13" s="1">
        <f>SUM(CSFL99:CSFL84!I13)</f>
        <v>25</v>
      </c>
      <c r="J13" s="9">
        <f t="shared" si="0"/>
        <v>32.18296529968454</v>
      </c>
      <c r="K13" s="9">
        <f t="shared" si="1"/>
        <v>28</v>
      </c>
      <c r="L13" s="9">
        <f t="shared" si="7"/>
        <v>336.09779179810727</v>
      </c>
      <c r="M13" s="9">
        <f t="shared" si="7"/>
        <v>247</v>
      </c>
      <c r="N13" s="5">
        <f t="shared" si="2"/>
        <v>31.350651444009788</v>
      </c>
      <c r="O13" s="11">
        <f t="shared" si="8"/>
        <v>303.7486693685741</v>
      </c>
      <c r="P13" s="5">
        <f t="shared" si="3"/>
        <v>4.509267512986815</v>
      </c>
      <c r="Q13" s="9">
        <f t="shared" si="4"/>
        <v>13</v>
      </c>
      <c r="R13" s="9">
        <f t="shared" si="5"/>
        <v>73.18296529968454</v>
      </c>
      <c r="W13" s="8" t="s">
        <v>52</v>
      </c>
      <c r="Y13" s="8" t="s">
        <v>52</v>
      </c>
      <c r="Z13" s="11">
        <f>SUM(N67:N73)</f>
        <v>305.7814168177953</v>
      </c>
      <c r="AA13" s="5">
        <f t="shared" si="6"/>
        <v>4.53944444200492</v>
      </c>
      <c r="AB13" s="11">
        <f>SUM(Q67:Q73)+SUM(R67:R73)</f>
        <v>649</v>
      </c>
      <c r="AC13" s="11">
        <f>100*SUM(R67:R73)/AB13</f>
        <v>95.22342064714947</v>
      </c>
      <c r="AH13" s="8" t="s">
        <v>52</v>
      </c>
      <c r="AI13" s="15">
        <f>MINA(CSFL93:CSFL84!Z13)</f>
        <v>10</v>
      </c>
      <c r="AJ13" s="15">
        <f>MAXA(CSFL93:CSFL84!Z13)</f>
        <v>45.253311468764686</v>
      </c>
      <c r="AK13" s="15">
        <f>MINA(CSFL93:CSFL84!AA13)</f>
        <v>2.286514232384508</v>
      </c>
      <c r="AL13" s="15">
        <f>MAXA(CSFL93:CSFL84!AA13)</f>
        <v>10.997963340122201</v>
      </c>
      <c r="AM13" s="15">
        <f>AVERAGEA(CSFL93:CSFL84!AA13)</f>
        <v>4.82503884333273</v>
      </c>
      <c r="AN13" s="15">
        <f>MINA(CSFL93:CSFL84!AC13)</f>
        <v>77.77777777777777</v>
      </c>
      <c r="AO13" s="15">
        <f>MAXA(CSFL93:CSFL84!AC13)</f>
        <v>100</v>
      </c>
      <c r="AP13" s="15">
        <f>AVERAGEA(CSFL93:CSFL84!AC13)</f>
        <v>94.56560894411015</v>
      </c>
      <c r="AQ13" s="15">
        <f>COUNTA('[1]GFFL93:GFFL84'!AC13)</f>
        <v>10</v>
      </c>
      <c r="AR13" s="1">
        <v>1993</v>
      </c>
      <c r="AS13" s="14">
        <f>CSFL93!$Z$18</f>
        <v>232.99999999999997</v>
      </c>
      <c r="AT13" s="15">
        <v>233</v>
      </c>
    </row>
    <row r="14" spans="1:46" ht="12.75">
      <c r="A14" s="19">
        <v>32757</v>
      </c>
      <c r="B14" s="1">
        <f>SUM(CSFL99:CSFL84!B14)</f>
        <v>6</v>
      </c>
      <c r="C14" s="1">
        <f>SUM(CSFL99:CSFL84!C14)</f>
        <v>4</v>
      </c>
      <c r="D14" s="1">
        <f>SUM(CSFL99:CSFL84!D14)</f>
        <v>47</v>
      </c>
      <c r="E14" s="1">
        <f>SUM(CSFL99:CSFL84!E14)</f>
        <v>76</v>
      </c>
      <c r="F14" s="1">
        <f>SUM(CSFL99:CSFL84!F14)</f>
        <v>1</v>
      </c>
      <c r="G14" s="1">
        <f>SUM(CSFL99:CSFL84!G14)</f>
        <v>4</v>
      </c>
      <c r="H14" s="1">
        <f>SUM(CSFL99:CSFL84!H14)</f>
        <v>36</v>
      </c>
      <c r="I14" s="1">
        <f>SUM(CSFL99:CSFL84!I14)</f>
        <v>70</v>
      </c>
      <c r="J14" s="9">
        <f t="shared" si="0"/>
        <v>113</v>
      </c>
      <c r="K14" s="9">
        <f t="shared" si="1"/>
        <v>101</v>
      </c>
      <c r="L14" s="9">
        <f t="shared" si="7"/>
        <v>449.09779179810727</v>
      </c>
      <c r="M14" s="9">
        <f t="shared" si="7"/>
        <v>348</v>
      </c>
      <c r="N14" s="5">
        <f t="shared" si="2"/>
        <v>111.47738194038872</v>
      </c>
      <c r="O14" s="11">
        <f t="shared" si="8"/>
        <v>415.22605130896284</v>
      </c>
      <c r="P14" s="5">
        <f t="shared" si="3"/>
        <v>6.164192743973278</v>
      </c>
      <c r="Q14" s="9">
        <f t="shared" si="4"/>
        <v>15</v>
      </c>
      <c r="R14" s="9">
        <f t="shared" si="5"/>
        <v>229</v>
      </c>
      <c r="T14" s="8"/>
      <c r="W14" s="8" t="s">
        <v>53</v>
      </c>
      <c r="X14" s="8" t="s">
        <v>53</v>
      </c>
      <c r="Z14" s="11">
        <f>SUM(N74:N80)</f>
        <v>299.0094263260894</v>
      </c>
      <c r="AA14" s="5">
        <f t="shared" si="6"/>
        <v>4.438911600870227</v>
      </c>
      <c r="AB14" s="11">
        <f>SUM(Q74:Q80)+SUM(R74:R80)</f>
        <v>606</v>
      </c>
      <c r="AC14" s="11">
        <f>100*SUM(R74:R80)/AB14</f>
        <v>97.35973597359735</v>
      </c>
      <c r="AG14" s="8" t="s">
        <v>53</v>
      </c>
      <c r="AI14" s="15">
        <f>MINA(CSFL93:CSFL84!Z14)</f>
        <v>1</v>
      </c>
      <c r="AJ14" s="15">
        <f>MAXA(CSFL93:CSFL84!Z14)</f>
        <v>79.90689886135297</v>
      </c>
      <c r="AK14" s="15">
        <f>MINA(CSFL93:CSFL84!AA14)</f>
        <v>0.28169014084507044</v>
      </c>
      <c r="AL14" s="15">
        <f>MAXA(CSFL93:CSFL84!AA14)</f>
        <v>10.783657066309443</v>
      </c>
      <c r="AM14" s="15">
        <f>AVERAGEA(CSFL93:CSFL84!AA14)</f>
        <v>3.3911474652364446</v>
      </c>
      <c r="AN14" s="15">
        <f>MINA(CSFL93:CSFL84!AC14)</f>
        <v>66.66666666666667</v>
      </c>
      <c r="AO14" s="15">
        <f>MAXA(CSFL93:CSFL84!AC14)</f>
        <v>100</v>
      </c>
      <c r="AP14" s="15">
        <f>AVERAGEA(CSFL93:CSFL84!AC14)</f>
        <v>92.14590554638902</v>
      </c>
      <c r="AQ14" s="15">
        <f>COUNTA('[1]GFFL93:GFFL84'!AC14)</f>
        <v>10</v>
      </c>
      <c r="AR14" s="1">
        <v>1994</v>
      </c>
      <c r="AS14" s="14">
        <f>CSFL94!$Z$18</f>
        <v>357.00000000000006</v>
      </c>
      <c r="AT14" s="14">
        <v>357</v>
      </c>
    </row>
    <row r="15" spans="1:46" ht="12.75">
      <c r="A15" s="19">
        <v>32758</v>
      </c>
      <c r="B15" s="1">
        <f>SUM(CSFL99:CSFL84!B15)</f>
        <v>5</v>
      </c>
      <c r="C15" s="1">
        <f>SUM(CSFL99:CSFL84!C15)</f>
        <v>6</v>
      </c>
      <c r="D15" s="1">
        <f>SUM(CSFL99:CSFL84!D15)</f>
        <v>72</v>
      </c>
      <c r="E15" s="1">
        <f>SUM(CSFL99:CSFL84!E15)</f>
        <v>63</v>
      </c>
      <c r="F15" s="1">
        <f>SUM(CSFL99:CSFL84!F15)</f>
        <v>1</v>
      </c>
      <c r="G15" s="1">
        <f>SUM(CSFL99:CSFL84!G15)</f>
        <v>8</v>
      </c>
      <c r="H15" s="1">
        <f>SUM(CSFL99:CSFL84!H15)</f>
        <v>21</v>
      </c>
      <c r="I15" s="1">
        <f>SUM(CSFL99:CSFL84!I15)</f>
        <v>63</v>
      </c>
      <c r="J15" s="9">
        <f t="shared" si="0"/>
        <v>124</v>
      </c>
      <c r="K15" s="9">
        <f t="shared" si="1"/>
        <v>75</v>
      </c>
      <c r="L15" s="9">
        <f t="shared" si="7"/>
        <v>573.0977917981072</v>
      </c>
      <c r="M15" s="9">
        <f t="shared" si="7"/>
        <v>423</v>
      </c>
      <c r="N15" s="5">
        <f t="shared" si="2"/>
        <v>103.6635467576512</v>
      </c>
      <c r="O15" s="11">
        <f t="shared" si="8"/>
        <v>518.8895980666141</v>
      </c>
      <c r="P15" s="5">
        <f t="shared" si="3"/>
        <v>7.703118542881251</v>
      </c>
      <c r="Q15" s="9">
        <f t="shared" si="4"/>
        <v>20</v>
      </c>
      <c r="R15" s="9">
        <f t="shared" si="5"/>
        <v>219</v>
      </c>
      <c r="T15" s="8"/>
      <c r="W15" s="8" t="s">
        <v>54</v>
      </c>
      <c r="Y15" s="8" t="s">
        <v>54</v>
      </c>
      <c r="Z15" s="11">
        <f>SUM(N81:N87)</f>
        <v>171.3834516747098</v>
      </c>
      <c r="AA15" s="5">
        <f t="shared" si="6"/>
        <v>2.544254210254887</v>
      </c>
      <c r="AB15" s="11">
        <f>SUM(Q81:Q87)+SUM(R81:R87)</f>
        <v>397</v>
      </c>
      <c r="AC15" s="11">
        <f>100*SUM(R81:R87)/AB15</f>
        <v>91.43576826196474</v>
      </c>
      <c r="AH15" s="8" t="s">
        <v>54</v>
      </c>
      <c r="AI15" s="15">
        <f>MINA(CSFL93:CSFL84!Z15)</f>
        <v>3.1314984709480127</v>
      </c>
      <c r="AJ15" s="15">
        <f>MAXA(CSFL93:CSFL84!Z15)</f>
        <v>35</v>
      </c>
      <c r="AK15" s="15">
        <f>MINA(CSFL93:CSFL84!AA15)</f>
        <v>0.6116207951070336</v>
      </c>
      <c r="AL15" s="15">
        <f>MAXA(CSFL93:CSFL84!AA15)</f>
        <v>9.859154929577464</v>
      </c>
      <c r="AM15" s="15">
        <f>AVERAGEA(CSFL93:CSFL84!AA15)</f>
        <v>3.313452001254137</v>
      </c>
      <c r="AN15" s="15">
        <f>MINA(CSFL93:CSFL84!AC15)</f>
        <v>80</v>
      </c>
      <c r="AO15" s="15">
        <f>MAXA(CSFL93:CSFL84!AC15)</f>
        <v>100</v>
      </c>
      <c r="AP15" s="15">
        <f>AVERAGEA(CSFL93:CSFL84!AC15)</f>
        <v>90.55516838494522</v>
      </c>
      <c r="AQ15" s="15">
        <f>COUNTA('[1]GFFL93:GFFL84'!AC15)</f>
        <v>10</v>
      </c>
      <c r="AR15" s="1">
        <v>1995</v>
      </c>
      <c r="AS15" s="14">
        <f>CSFL95!$Z$18</f>
        <v>376.00000000000006</v>
      </c>
      <c r="AT15" s="14">
        <v>376</v>
      </c>
    </row>
    <row r="16" spans="1:46" ht="12.75">
      <c r="A16" s="19">
        <v>32759</v>
      </c>
      <c r="B16" s="1">
        <f>SUM(CSFL99:CSFL84!B16)</f>
        <v>4</v>
      </c>
      <c r="C16" s="1">
        <f>SUM(CSFL99:CSFL84!C16)</f>
        <v>8</v>
      </c>
      <c r="D16" s="1">
        <f>SUM(CSFL99:CSFL84!D16)</f>
        <v>58</v>
      </c>
      <c r="E16" s="1">
        <f>SUM(CSFL99:CSFL84!E16)</f>
        <v>61</v>
      </c>
      <c r="F16" s="1">
        <f>SUM(CSFL99:CSFL84!F16)</f>
        <v>0</v>
      </c>
      <c r="G16" s="1">
        <f>SUM(CSFL99:CSFL84!G16)</f>
        <v>3</v>
      </c>
      <c r="H16" s="1">
        <f>SUM(CSFL99:CSFL84!H16)</f>
        <v>27</v>
      </c>
      <c r="I16" s="1">
        <f>SUM(CSFL99:CSFL84!I16)</f>
        <v>53</v>
      </c>
      <c r="J16" s="9">
        <f t="shared" si="0"/>
        <v>107</v>
      </c>
      <c r="K16" s="9">
        <f t="shared" si="1"/>
        <v>77</v>
      </c>
      <c r="L16" s="9">
        <f t="shared" si="7"/>
        <v>680.0977917981072</v>
      </c>
      <c r="M16" s="9">
        <f t="shared" si="7"/>
        <v>500</v>
      </c>
      <c r="N16" s="5">
        <f t="shared" si="2"/>
        <v>95.84971157491367</v>
      </c>
      <c r="O16" s="11">
        <f t="shared" si="8"/>
        <v>614.7393096415278</v>
      </c>
      <c r="P16" s="5">
        <f t="shared" si="3"/>
        <v>9.126044909710732</v>
      </c>
      <c r="Q16" s="9">
        <f t="shared" si="4"/>
        <v>15</v>
      </c>
      <c r="R16" s="9">
        <f t="shared" si="5"/>
        <v>199</v>
      </c>
      <c r="W16" s="8" t="s">
        <v>55</v>
      </c>
      <c r="X16" s="8" t="s">
        <v>55</v>
      </c>
      <c r="Z16" s="11">
        <f>SUM(N88:N94)</f>
        <v>81.78480824598611</v>
      </c>
      <c r="AA16" s="5">
        <f t="shared" si="6"/>
        <v>1.214127389088198</v>
      </c>
      <c r="AB16" s="11">
        <f>SUM(Q88:Q94)+SUM(R88:R94)</f>
        <v>193</v>
      </c>
      <c r="AC16" s="11">
        <f>100*SUM(R88:R94)/AB16</f>
        <v>90.67357512953367</v>
      </c>
      <c r="AG16" s="8" t="s">
        <v>55</v>
      </c>
      <c r="AI16" s="15">
        <f>MINA(CSFL93:CSFL84!Z16)</f>
        <v>0.4745417515274949</v>
      </c>
      <c r="AJ16" s="15">
        <f>MAXA(CSFL93:CSFL84!Z16)</f>
        <v>14.407839477368174</v>
      </c>
      <c r="AK16" s="15">
        <f>MINA(CSFL93:CSFL84!AA16)</f>
        <v>0.17513134851138354</v>
      </c>
      <c r="AL16" s="15">
        <f>MAXA(CSFL93:CSFL84!AA16)</f>
        <v>3.389830508474576</v>
      </c>
      <c r="AM16" s="15">
        <f>AVERAGEA(CSFL93:CSFL84!AA16)</f>
        <v>1.1478944021689137</v>
      </c>
      <c r="AN16" s="15">
        <f>MINA(CSFL93:CSFL84!AC16)</f>
        <v>61.53846153846154</v>
      </c>
      <c r="AO16" s="15">
        <f>MAXA(CSFL93:CSFL84!AC16)</f>
        <v>100</v>
      </c>
      <c r="AP16" s="15">
        <f>AVERAGEA(CSFL93:CSFL84!AC16)</f>
        <v>88.3048000489177</v>
      </c>
      <c r="AQ16" s="15">
        <f>COUNTA('[1]GFFL93:GFFL84'!AC16)</f>
        <v>9</v>
      </c>
      <c r="AR16" s="1">
        <v>1996</v>
      </c>
      <c r="AS16" s="14">
        <f>CSFL96!$Z$18</f>
        <v>192.00000000000006</v>
      </c>
      <c r="AT16" s="1">
        <v>192</v>
      </c>
    </row>
    <row r="17" spans="1:44" ht="15">
      <c r="A17" s="19">
        <v>32760</v>
      </c>
      <c r="B17" s="1">
        <f>SUM(CSFL99:CSFL84!B17)</f>
        <v>3</v>
      </c>
      <c r="C17" s="1">
        <f>SUM(CSFL99:CSFL84!C17)</f>
        <v>4</v>
      </c>
      <c r="D17" s="1">
        <f>SUM(CSFL99:CSFL84!D17)</f>
        <v>69</v>
      </c>
      <c r="E17" s="1">
        <f>SUM(CSFL99:CSFL84!E17)</f>
        <v>103</v>
      </c>
      <c r="F17" s="1">
        <f>SUM(CSFL99:CSFL84!F17)</f>
        <v>4</v>
      </c>
      <c r="G17" s="1">
        <f>SUM(CSFL99:CSFL84!G17)</f>
        <v>8</v>
      </c>
      <c r="H17" s="1">
        <f>SUM(CSFL99:CSFL84!H17)</f>
        <v>32</v>
      </c>
      <c r="I17" s="1">
        <f>SUM(CSFL99:CSFL84!I17)</f>
        <v>88</v>
      </c>
      <c r="J17" s="9">
        <f t="shared" si="0"/>
        <v>165</v>
      </c>
      <c r="K17" s="9">
        <f t="shared" si="1"/>
        <v>108</v>
      </c>
      <c r="L17" s="9">
        <f t="shared" si="7"/>
        <v>845.0977917981072</v>
      </c>
      <c r="M17" s="9">
        <f t="shared" si="7"/>
        <v>608</v>
      </c>
      <c r="N17" s="5">
        <f t="shared" si="2"/>
        <v>142.211800325823</v>
      </c>
      <c r="O17" s="11">
        <f t="shared" si="8"/>
        <v>756.9511099673508</v>
      </c>
      <c r="P17" s="5">
        <f t="shared" si="3"/>
        <v>11.237234573539256</v>
      </c>
      <c r="Q17" s="9">
        <f t="shared" si="4"/>
        <v>19</v>
      </c>
      <c r="R17" s="9">
        <f t="shared" si="5"/>
        <v>292</v>
      </c>
      <c r="T17" s="8"/>
      <c r="W17" s="8" t="s">
        <v>56</v>
      </c>
      <c r="X17"/>
      <c r="Y17" s="8" t="s">
        <v>56</v>
      </c>
      <c r="Z17" s="11">
        <f>SUM(N95:N101)</f>
        <v>46.883011096425165</v>
      </c>
      <c r="AA17" s="5">
        <f t="shared" si="6"/>
        <v>0.6959965924709416</v>
      </c>
      <c r="AB17" s="11">
        <f>SUM(Q95:Q101)+SUM(R95:R101)</f>
        <v>108</v>
      </c>
      <c r="AC17" s="11">
        <f>100*SUM(R95:R101)/AB17</f>
        <v>91.66666666666667</v>
      </c>
      <c r="AG17"/>
      <c r="AH17" s="8" t="s">
        <v>56</v>
      </c>
      <c r="AI17" s="15">
        <f>MINA(CSFL93:CSFL84!Z17)</f>
        <v>0</v>
      </c>
      <c r="AJ17" s="15">
        <f>MAXA(CSFL93:CSFL84!Z17)</f>
        <v>7.785515951615428</v>
      </c>
      <c r="AK17" s="15">
        <f>MINA(CSFL93:CSFL84!AA17)</f>
        <v>0</v>
      </c>
      <c r="AL17" s="15">
        <f>MAXA(CSFL93:CSFL84!AA17)</f>
        <v>1.223241590214067</v>
      </c>
      <c r="AM17" s="15">
        <f>AVERAGEA(CSFL93:CSFL84!AA17)</f>
        <v>0.46645065057433327</v>
      </c>
      <c r="AN17" s="15">
        <f>MINA(CSFL93:CSFL84!AC17)</f>
        <v>75</v>
      </c>
      <c r="AO17" s="15">
        <f>MAXA(CSFL93:CSFL84!AC17)</f>
        <v>100</v>
      </c>
      <c r="AP17" s="15">
        <f>AVERAGEA(CSFL93:CSFL84!AC17)</f>
        <v>92.13564213564214</v>
      </c>
      <c r="AQ17" s="15">
        <f>COUNTA('[1]GFFL93:GFFL84'!AC17)</f>
        <v>10</v>
      </c>
      <c r="AR17" s="1">
        <v>1997</v>
      </c>
    </row>
    <row r="18" spans="1:46" ht="15">
      <c r="A18" s="19">
        <v>32761</v>
      </c>
      <c r="B18" s="1">
        <f>SUM(CSFL99:CSFL84!B18)</f>
        <v>6</v>
      </c>
      <c r="C18" s="1">
        <f>SUM(CSFL99:CSFL84!C18)</f>
        <v>4</v>
      </c>
      <c r="D18" s="1">
        <f>SUM(CSFL99:CSFL84!D18)</f>
        <v>32</v>
      </c>
      <c r="E18" s="1">
        <f>SUM(CSFL99:CSFL84!E18)</f>
        <v>54</v>
      </c>
      <c r="F18" s="1">
        <f>SUM(CSFL99:CSFL84!F18)</f>
        <v>0</v>
      </c>
      <c r="G18" s="1">
        <f>SUM(CSFL99:CSFL84!G18)</f>
        <v>4</v>
      </c>
      <c r="H18" s="1">
        <f>SUM(CSFL99:CSFL84!H18)</f>
        <v>12</v>
      </c>
      <c r="I18" s="1">
        <f>SUM(CSFL99:CSFL84!I18)</f>
        <v>38</v>
      </c>
      <c r="J18" s="9">
        <f t="shared" si="0"/>
        <v>76</v>
      </c>
      <c r="K18" s="9">
        <f t="shared" si="1"/>
        <v>46</v>
      </c>
      <c r="L18" s="9">
        <f t="shared" si="7"/>
        <v>921.0977917981072</v>
      </c>
      <c r="M18" s="9">
        <f t="shared" si="7"/>
        <v>654</v>
      </c>
      <c r="N18" s="5">
        <f t="shared" si="2"/>
        <v>63.55252615293189</v>
      </c>
      <c r="O18" s="11">
        <f t="shared" si="8"/>
        <v>820.5036361202827</v>
      </c>
      <c r="P18" s="5">
        <f t="shared" si="3"/>
        <v>12.180696621110979</v>
      </c>
      <c r="Q18" s="9">
        <f t="shared" si="4"/>
        <v>14</v>
      </c>
      <c r="R18" s="9">
        <f t="shared" si="5"/>
        <v>136</v>
      </c>
      <c r="T18" s="8"/>
      <c r="Y18" s="8" t="s">
        <v>57</v>
      </c>
      <c r="Z18" s="9">
        <f>SUM(Z4:Z17)</f>
        <v>6736.097791798106</v>
      </c>
      <c r="AA18" s="9">
        <f>SUM(AA4:AA17)</f>
        <v>100.00000000000003</v>
      </c>
      <c r="AB18" s="9">
        <f>SUM(AB4:AB17)</f>
        <v>15056.990536277603</v>
      </c>
      <c r="AD18" s="16"/>
      <c r="AG18"/>
      <c r="AH18"/>
      <c r="AI18"/>
      <c r="AJ18"/>
      <c r="AK18"/>
      <c r="AL18"/>
      <c r="AM18"/>
      <c r="AN18"/>
      <c r="AO18"/>
      <c r="AP18"/>
      <c r="AQ18"/>
      <c r="AR18" s="1" t="s">
        <v>58</v>
      </c>
      <c r="AS18" s="16">
        <f>AVERAGEA(AS4:AS17)</f>
        <v>504.1613685998544</v>
      </c>
      <c r="AT18" s="16">
        <f>AVERAGEA(AT4:AT17)</f>
        <v>504.15384615384613</v>
      </c>
    </row>
    <row r="19" spans="1:46" ht="15">
      <c r="A19" s="19">
        <v>32762</v>
      </c>
      <c r="B19" s="1">
        <f>SUM(CSFL99:CSFL84!B19)</f>
        <v>3</v>
      </c>
      <c r="C19" s="1">
        <f>SUM(CSFL99:CSFL84!C19)</f>
        <v>9</v>
      </c>
      <c r="D19" s="1">
        <f>SUM(CSFL99:CSFL84!D19)</f>
        <v>47</v>
      </c>
      <c r="E19" s="1">
        <f>SUM(CSFL99:CSFL84!E19)</f>
        <v>91</v>
      </c>
      <c r="F19" s="1">
        <f>SUM(CSFL99:CSFL84!F19)</f>
        <v>3</v>
      </c>
      <c r="G19" s="1">
        <f>SUM(CSFL99:CSFL84!G19)</f>
        <v>7</v>
      </c>
      <c r="H19" s="1">
        <f>SUM(CSFL99:CSFL84!H19)</f>
        <v>32</v>
      </c>
      <c r="I19" s="1">
        <f>SUM(CSFL99:CSFL84!I19)</f>
        <v>66</v>
      </c>
      <c r="J19" s="9">
        <f t="shared" si="0"/>
        <v>126</v>
      </c>
      <c r="K19" s="9">
        <f t="shared" si="1"/>
        <v>88</v>
      </c>
      <c r="L19" s="9">
        <f t="shared" si="7"/>
        <v>1047.0977917981072</v>
      </c>
      <c r="M19" s="9">
        <f t="shared" si="7"/>
        <v>742</v>
      </c>
      <c r="N19" s="5">
        <f t="shared" si="2"/>
        <v>111.47738194038872</v>
      </c>
      <c r="O19" s="11">
        <f t="shared" si="8"/>
        <v>931.9810180606714</v>
      </c>
      <c r="P19" s="5">
        <f t="shared" si="3"/>
        <v>13.835621852097441</v>
      </c>
      <c r="Q19" s="9">
        <f t="shared" si="4"/>
        <v>22</v>
      </c>
      <c r="R19" s="9">
        <f t="shared" si="5"/>
        <v>236</v>
      </c>
      <c r="X19"/>
      <c r="Y19"/>
      <c r="Z19"/>
      <c r="AA19"/>
      <c r="AB19"/>
      <c r="AC19"/>
      <c r="AT19"/>
    </row>
    <row r="20" spans="1:45" ht="12.75">
      <c r="A20" s="19">
        <v>32763</v>
      </c>
      <c r="B20" s="1">
        <f>SUM(CSFL99:CSFL84!B20)</f>
        <v>5</v>
      </c>
      <c r="C20" s="1">
        <f>SUM(CSFL99:CSFL84!C20)</f>
        <v>10</v>
      </c>
      <c r="D20" s="1">
        <f>SUM(CSFL99:CSFL84!D20)</f>
        <v>50</v>
      </c>
      <c r="E20" s="1">
        <f>SUM(CSFL99:CSFL84!E20)</f>
        <v>107</v>
      </c>
      <c r="F20" s="1">
        <f>SUM(CSFL99:CSFL84!F20)</f>
        <v>4</v>
      </c>
      <c r="G20" s="1">
        <f>SUM(CSFL99:CSFL84!G20)</f>
        <v>6</v>
      </c>
      <c r="H20" s="1">
        <f>SUM(CSFL99:CSFL84!H20)</f>
        <v>37</v>
      </c>
      <c r="I20" s="1">
        <f>SUM(CSFL99:CSFL84!I20)</f>
        <v>74</v>
      </c>
      <c r="J20" s="9">
        <f t="shared" si="0"/>
        <v>142</v>
      </c>
      <c r="K20" s="9">
        <f t="shared" si="1"/>
        <v>101</v>
      </c>
      <c r="L20" s="9">
        <f t="shared" si="7"/>
        <v>1189.0977917981072</v>
      </c>
      <c r="M20" s="9">
        <f t="shared" si="7"/>
        <v>843</v>
      </c>
      <c r="N20" s="5">
        <f t="shared" si="2"/>
        <v>126.58412996034795</v>
      </c>
      <c r="O20" s="11">
        <f t="shared" si="8"/>
        <v>1058.5651480210195</v>
      </c>
      <c r="P20" s="5">
        <f t="shared" si="3"/>
        <v>15.714812651768984</v>
      </c>
      <c r="Q20" s="9">
        <f t="shared" si="4"/>
        <v>25</v>
      </c>
      <c r="R20" s="9">
        <f t="shared" si="5"/>
        <v>268</v>
      </c>
      <c r="T20" s="20" t="s">
        <v>83</v>
      </c>
      <c r="V20" s="1">
        <v>14</v>
      </c>
      <c r="AR20" s="1">
        <v>1999</v>
      </c>
      <c r="AS20" s="14">
        <f>CSFL99!$Z$18</f>
        <v>182</v>
      </c>
    </row>
    <row r="21" spans="1:25" ht="15">
      <c r="A21" s="19">
        <v>32764</v>
      </c>
      <c r="B21" s="1">
        <f>SUM(CSFL99:CSFL84!B21)</f>
        <v>5</v>
      </c>
      <c r="C21" s="1">
        <f>SUM(CSFL99:CSFL84!C21)</f>
        <v>8</v>
      </c>
      <c r="D21" s="1">
        <f>SUM(CSFL99:CSFL84!D21)</f>
        <v>42</v>
      </c>
      <c r="E21" s="1">
        <f>SUM(CSFL99:CSFL84!E21)</f>
        <v>51</v>
      </c>
      <c r="F21" s="1">
        <f>SUM(CSFL99:CSFL84!F21)</f>
        <v>1</v>
      </c>
      <c r="G21" s="1">
        <f>SUM(CSFL99:CSFL84!G21)</f>
        <v>9</v>
      </c>
      <c r="H21" s="1">
        <f>SUM(CSFL99:CSFL84!H21)</f>
        <v>29</v>
      </c>
      <c r="I21" s="1">
        <f>SUM(CSFL99:CSFL84!I21)</f>
        <v>61</v>
      </c>
      <c r="J21" s="9">
        <f t="shared" si="0"/>
        <v>80</v>
      </c>
      <c r="K21" s="9">
        <f t="shared" si="1"/>
        <v>80</v>
      </c>
      <c r="L21" s="9">
        <f t="shared" si="7"/>
        <v>1269.0977917981072</v>
      </c>
      <c r="M21" s="9">
        <f t="shared" si="7"/>
        <v>923</v>
      </c>
      <c r="N21" s="5">
        <f t="shared" si="2"/>
        <v>83.34757528253363</v>
      </c>
      <c r="O21" s="11">
        <f t="shared" si="8"/>
        <v>1141.912723303553</v>
      </c>
      <c r="P21" s="5">
        <f t="shared" si="3"/>
        <v>16.95213992727288</v>
      </c>
      <c r="Q21" s="9">
        <f t="shared" si="4"/>
        <v>23</v>
      </c>
      <c r="R21" s="9">
        <f t="shared" si="5"/>
        <v>183</v>
      </c>
      <c r="T21" s="8" t="s">
        <v>84</v>
      </c>
      <c r="V21" s="1">
        <f>AB18/V20</f>
        <v>1075.4993240198287</v>
      </c>
      <c r="X21"/>
      <c r="Y21"/>
    </row>
    <row r="22" spans="1:25" ht="15">
      <c r="A22" s="19">
        <v>32765</v>
      </c>
      <c r="B22" s="1">
        <f>SUM(CSFL99:CSFL84!B22)</f>
        <v>11</v>
      </c>
      <c r="C22" s="1">
        <f>SUM(CSFL99:CSFL84!C22)</f>
        <v>7</v>
      </c>
      <c r="D22" s="1">
        <f>SUM(CSFL99:CSFL84!D22)</f>
        <v>68</v>
      </c>
      <c r="E22" s="1">
        <f>SUM(CSFL99:CSFL84!E22)</f>
        <v>103</v>
      </c>
      <c r="F22" s="1">
        <f>SUM(CSFL99:CSFL84!F22)</f>
        <v>2</v>
      </c>
      <c r="G22" s="1">
        <f>SUM(CSFL99:CSFL84!G22)</f>
        <v>13</v>
      </c>
      <c r="H22" s="1">
        <f>SUM(CSFL99:CSFL84!H22)</f>
        <v>32</v>
      </c>
      <c r="I22" s="1">
        <f>SUM(CSFL99:CSFL84!I22)</f>
        <v>93</v>
      </c>
      <c r="J22" s="9">
        <f t="shared" si="0"/>
        <v>153</v>
      </c>
      <c r="K22" s="9">
        <f t="shared" si="1"/>
        <v>110</v>
      </c>
      <c r="L22" s="9">
        <f t="shared" si="7"/>
        <v>1422.0977917981072</v>
      </c>
      <c r="M22" s="9">
        <f t="shared" si="7"/>
        <v>1033</v>
      </c>
      <c r="N22" s="5">
        <f t="shared" si="2"/>
        <v>137.00257687066465</v>
      </c>
      <c r="O22" s="11">
        <f t="shared" si="8"/>
        <v>1278.9153001742177</v>
      </c>
      <c r="P22" s="5">
        <f t="shared" si="3"/>
        <v>18.985996636382414</v>
      </c>
      <c r="Q22" s="9">
        <f t="shared" si="4"/>
        <v>33</v>
      </c>
      <c r="R22" s="9">
        <f t="shared" si="5"/>
        <v>296</v>
      </c>
      <c r="X22"/>
      <c r="Y22"/>
    </row>
    <row r="23" spans="1:25" ht="15">
      <c r="A23" s="19">
        <v>32766</v>
      </c>
      <c r="B23" s="1">
        <f>SUM(CSFL99:CSFL84!B23)</f>
        <v>4</v>
      </c>
      <c r="C23" s="1">
        <f>SUM(CSFL99:CSFL84!C23)</f>
        <v>7</v>
      </c>
      <c r="D23" s="1">
        <f>SUM(CSFL99:CSFL84!D23)</f>
        <v>69</v>
      </c>
      <c r="E23" s="1">
        <f>SUM(CSFL99:CSFL84!E23)</f>
        <v>98</v>
      </c>
      <c r="F23" s="1">
        <f>SUM(CSFL99:CSFL84!F23)</f>
        <v>2</v>
      </c>
      <c r="G23" s="1">
        <f>SUM(CSFL99:CSFL84!G23)</f>
        <v>10</v>
      </c>
      <c r="H23" s="1">
        <f>SUM(CSFL99:CSFL84!H23)</f>
        <v>49</v>
      </c>
      <c r="I23" s="1">
        <f>SUM(CSFL99:CSFL84!I23)</f>
        <v>112</v>
      </c>
      <c r="J23" s="9">
        <f t="shared" si="0"/>
        <v>156</v>
      </c>
      <c r="K23" s="9">
        <f t="shared" si="1"/>
        <v>149</v>
      </c>
      <c r="L23" s="9">
        <f t="shared" si="7"/>
        <v>1578.0977917981072</v>
      </c>
      <c r="M23" s="9">
        <f t="shared" si="7"/>
        <v>1182</v>
      </c>
      <c r="N23" s="5">
        <f t="shared" si="2"/>
        <v>158.88131538232972</v>
      </c>
      <c r="O23" s="11">
        <f t="shared" si="8"/>
        <v>1437.7966155565473</v>
      </c>
      <c r="P23" s="5">
        <f t="shared" si="3"/>
        <v>21.344651755311713</v>
      </c>
      <c r="Q23" s="9">
        <f t="shared" si="4"/>
        <v>23</v>
      </c>
      <c r="R23" s="9">
        <f t="shared" si="5"/>
        <v>328</v>
      </c>
      <c r="T23" s="8"/>
      <c r="X23"/>
      <c r="Y23"/>
    </row>
    <row r="24" spans="1:25" ht="15">
      <c r="A24" s="19">
        <v>32767</v>
      </c>
      <c r="B24" s="1">
        <f>SUM(CSFL99:CSFL84!B24)</f>
        <v>4</v>
      </c>
      <c r="C24" s="1">
        <f>SUM(CSFL99:CSFL84!C24)</f>
        <v>8</v>
      </c>
      <c r="D24" s="1">
        <f>SUM(CSFL99:CSFL84!D24)</f>
        <v>89</v>
      </c>
      <c r="E24" s="1">
        <f>SUM(CSFL99:CSFL84!E24)</f>
        <v>117</v>
      </c>
      <c r="F24" s="1">
        <f>SUM(CSFL99:CSFL84!F24)</f>
        <v>6</v>
      </c>
      <c r="G24" s="1">
        <f>SUM(CSFL99:CSFL84!G24)</f>
        <v>8</v>
      </c>
      <c r="H24" s="1">
        <f>SUM(CSFL99:CSFL84!H24)</f>
        <v>48</v>
      </c>
      <c r="I24" s="1">
        <f>SUM(CSFL99:CSFL84!I24)</f>
        <v>120</v>
      </c>
      <c r="J24" s="9">
        <f t="shared" si="0"/>
        <v>194</v>
      </c>
      <c r="K24" s="9">
        <f t="shared" si="1"/>
        <v>154</v>
      </c>
      <c r="L24" s="9">
        <f t="shared" si="7"/>
        <v>1772.0977917981072</v>
      </c>
      <c r="M24" s="9">
        <f t="shared" si="7"/>
        <v>1336</v>
      </c>
      <c r="N24" s="5">
        <f t="shared" si="2"/>
        <v>181.28097623951064</v>
      </c>
      <c r="O24" s="11">
        <f t="shared" si="8"/>
        <v>1619.077591796058</v>
      </c>
      <c r="P24" s="5">
        <f t="shared" si="3"/>
        <v>24.035838579532687</v>
      </c>
      <c r="Q24" s="9">
        <f t="shared" si="4"/>
        <v>26</v>
      </c>
      <c r="R24" s="9">
        <f t="shared" si="5"/>
        <v>374</v>
      </c>
      <c r="T24" s="8"/>
      <c r="X24"/>
      <c r="Y24"/>
    </row>
    <row r="25" spans="1:25" ht="15">
      <c r="A25" s="19">
        <v>32768</v>
      </c>
      <c r="B25" s="1">
        <f>SUM(CSFL99:CSFL84!B25)</f>
        <v>2</v>
      </c>
      <c r="C25" s="1">
        <f>SUM(CSFL99:CSFL84!C25)</f>
        <v>3</v>
      </c>
      <c r="D25" s="1">
        <f>SUM(CSFL99:CSFL84!D25)</f>
        <v>31</v>
      </c>
      <c r="E25" s="1">
        <f>SUM(CSFL99:CSFL84!E25)</f>
        <v>71</v>
      </c>
      <c r="F25" s="1">
        <f>SUM(CSFL99:CSFL84!F25)</f>
        <v>3</v>
      </c>
      <c r="G25" s="1">
        <f>SUM(CSFL99:CSFL84!G25)</f>
        <v>7</v>
      </c>
      <c r="H25" s="1">
        <f>SUM(CSFL99:CSFL84!H25)</f>
        <v>19</v>
      </c>
      <c r="I25" s="1">
        <f>SUM(CSFL99:CSFL84!I25)</f>
        <v>45</v>
      </c>
      <c r="J25" s="9">
        <f t="shared" si="0"/>
        <v>97</v>
      </c>
      <c r="K25" s="9">
        <f t="shared" si="1"/>
        <v>54</v>
      </c>
      <c r="L25" s="9">
        <f aca="true" t="shared" si="9" ref="L25:M44">L24+J25</f>
        <v>1869.0977917981072</v>
      </c>
      <c r="M25" s="9">
        <f t="shared" si="9"/>
        <v>1390</v>
      </c>
      <c r="N25" s="5">
        <f t="shared" si="2"/>
        <v>78.65927417289112</v>
      </c>
      <c r="O25" s="11">
        <f t="shared" si="8"/>
        <v>1697.7368659689491</v>
      </c>
      <c r="P25" s="5">
        <f t="shared" si="3"/>
        <v>25.203566195789495</v>
      </c>
      <c r="Q25" s="9">
        <f t="shared" si="4"/>
        <v>15</v>
      </c>
      <c r="R25" s="9">
        <f t="shared" si="5"/>
        <v>166</v>
      </c>
      <c r="S25" s="8" t="s">
        <v>59</v>
      </c>
      <c r="X25"/>
      <c r="Y25"/>
    </row>
    <row r="26" spans="1:25" ht="15">
      <c r="A26" s="19">
        <v>32769</v>
      </c>
      <c r="B26" s="1">
        <f>SUM(CSFL99:CSFL84!B26)</f>
        <v>8</v>
      </c>
      <c r="C26" s="1">
        <f>SUM(CSFL99:CSFL84!C26)</f>
        <v>3</v>
      </c>
      <c r="D26" s="1">
        <f>SUM(CSFL99:CSFL84!D26)</f>
        <v>46</v>
      </c>
      <c r="E26" s="1">
        <f>SUM(CSFL99:CSFL84!E26)</f>
        <v>89</v>
      </c>
      <c r="F26" s="1">
        <f>SUM(CSFL99:CSFL84!F26)</f>
        <v>4</v>
      </c>
      <c r="G26" s="1">
        <f>SUM(CSFL99:CSFL84!G26)</f>
        <v>7</v>
      </c>
      <c r="H26" s="1">
        <f>SUM(CSFL99:CSFL84!H26)</f>
        <v>30</v>
      </c>
      <c r="I26" s="1">
        <f>SUM(CSFL99:CSFL84!I26)</f>
        <v>79</v>
      </c>
      <c r="J26" s="9">
        <f t="shared" si="0"/>
        <v>124</v>
      </c>
      <c r="K26" s="9">
        <f t="shared" si="1"/>
        <v>98</v>
      </c>
      <c r="L26" s="9">
        <f t="shared" si="9"/>
        <v>1993.0977917981072</v>
      </c>
      <c r="M26" s="9">
        <f t="shared" si="9"/>
        <v>1488</v>
      </c>
      <c r="N26" s="5">
        <f t="shared" si="2"/>
        <v>115.6447607045154</v>
      </c>
      <c r="O26" s="11">
        <f t="shared" si="8"/>
        <v>1813.3816266734646</v>
      </c>
      <c r="P26" s="5">
        <f t="shared" si="3"/>
        <v>26.92035779055115</v>
      </c>
      <c r="Q26" s="9">
        <f t="shared" si="4"/>
        <v>22</v>
      </c>
      <c r="R26" s="9">
        <f t="shared" si="5"/>
        <v>244</v>
      </c>
      <c r="T26" s="8"/>
      <c r="X26"/>
      <c r="Y26"/>
    </row>
    <row r="27" spans="1:25" ht="15">
      <c r="A27" s="19">
        <v>32770</v>
      </c>
      <c r="B27" s="1">
        <f>SUM(CSFL99:CSFL84!B27)</f>
        <v>7</v>
      </c>
      <c r="C27" s="1">
        <f>SUM(CSFL99:CSFL84!C27)</f>
        <v>4</v>
      </c>
      <c r="D27" s="1">
        <f>SUM(CSFL99:CSFL84!D27)</f>
        <v>42</v>
      </c>
      <c r="E27" s="1">
        <f>SUM(CSFL99:CSFL84!E27)</f>
        <v>52</v>
      </c>
      <c r="F27" s="1">
        <f>SUM(CSFL99:CSFL84!F27)</f>
        <v>3</v>
      </c>
      <c r="G27" s="1">
        <f>SUM(CSFL99:CSFL84!G27)</f>
        <v>6</v>
      </c>
      <c r="H27" s="1">
        <f>SUM(CSFL99:CSFL84!H27)</f>
        <v>36</v>
      </c>
      <c r="I27" s="1">
        <f>SUM(CSFL99:CSFL84!I27)</f>
        <v>64</v>
      </c>
      <c r="J27" s="9">
        <f t="shared" si="0"/>
        <v>83</v>
      </c>
      <c r="K27" s="9">
        <f t="shared" si="1"/>
        <v>91</v>
      </c>
      <c r="L27" s="9">
        <f t="shared" si="9"/>
        <v>2076.097791798107</v>
      </c>
      <c r="M27" s="9">
        <f t="shared" si="9"/>
        <v>1579</v>
      </c>
      <c r="N27" s="5">
        <f t="shared" si="2"/>
        <v>90.64048811975532</v>
      </c>
      <c r="O27" s="11">
        <f t="shared" si="8"/>
        <v>1904.0221147932198</v>
      </c>
      <c r="P27" s="5">
        <f t="shared" si="3"/>
        <v>28.265951202661636</v>
      </c>
      <c r="Q27" s="9">
        <f t="shared" si="4"/>
        <v>20</v>
      </c>
      <c r="R27" s="9">
        <f t="shared" si="5"/>
        <v>194</v>
      </c>
      <c r="T27" s="8"/>
      <c r="X27"/>
      <c r="Y27"/>
    </row>
    <row r="28" spans="1:20" ht="12.75">
      <c r="A28" s="19">
        <v>32771</v>
      </c>
      <c r="B28" s="1">
        <f>SUM(CSFL99:CSFL84!B28)</f>
        <v>4</v>
      </c>
      <c r="C28" s="1">
        <f>SUM(CSFL99:CSFL84!C28)</f>
        <v>16</v>
      </c>
      <c r="D28" s="1">
        <f>SUM(CSFL99:CSFL84!D28)</f>
        <v>65</v>
      </c>
      <c r="E28" s="1">
        <f>SUM(CSFL99:CSFL84!E28)</f>
        <v>87</v>
      </c>
      <c r="F28" s="1">
        <f>SUM(CSFL99:CSFL84!F28)</f>
        <v>1</v>
      </c>
      <c r="G28" s="1">
        <f>SUM(CSFL99:CSFL84!G28)</f>
        <v>7</v>
      </c>
      <c r="H28" s="1">
        <f>SUM(CSFL99:CSFL84!H28)</f>
        <v>33</v>
      </c>
      <c r="I28" s="1">
        <f>SUM(CSFL99:CSFL84!I28)</f>
        <v>72</v>
      </c>
      <c r="J28" s="9">
        <f t="shared" si="0"/>
        <v>132</v>
      </c>
      <c r="K28" s="9">
        <f t="shared" si="1"/>
        <v>97</v>
      </c>
      <c r="L28" s="9">
        <f t="shared" si="9"/>
        <v>2208.097791798107</v>
      </c>
      <c r="M28" s="9">
        <f t="shared" si="9"/>
        <v>1676</v>
      </c>
      <c r="N28" s="5">
        <f t="shared" si="2"/>
        <v>119.29121712312624</v>
      </c>
      <c r="O28" s="11">
        <f t="shared" si="8"/>
        <v>2023.313331916346</v>
      </c>
      <c r="P28" s="5">
        <f t="shared" si="3"/>
        <v>30.03687586572659</v>
      </c>
      <c r="Q28" s="9">
        <f t="shared" si="4"/>
        <v>28</v>
      </c>
      <c r="R28" s="9">
        <f t="shared" si="5"/>
        <v>257</v>
      </c>
      <c r="T28" s="8"/>
    </row>
    <row r="29" spans="1:18" ht="12.75">
      <c r="A29" s="19">
        <v>32772</v>
      </c>
      <c r="B29" s="1">
        <f>SUM(CSFL99:CSFL84!B29)</f>
        <v>7</v>
      </c>
      <c r="C29" s="1">
        <f>SUM(CSFL99:CSFL84!C29)</f>
        <v>6</v>
      </c>
      <c r="D29" s="1">
        <f>SUM(CSFL99:CSFL84!D29)</f>
        <v>61</v>
      </c>
      <c r="E29" s="1">
        <f>SUM(CSFL99:CSFL84!E29)</f>
        <v>98</v>
      </c>
      <c r="F29" s="1">
        <f>SUM(CSFL99:CSFL84!F29)</f>
        <v>2</v>
      </c>
      <c r="G29" s="1">
        <f>SUM(CSFL99:CSFL84!G29)</f>
        <v>9</v>
      </c>
      <c r="H29" s="1">
        <f>SUM(CSFL99:CSFL84!H29)</f>
        <v>46</v>
      </c>
      <c r="I29" s="1">
        <f>SUM(CSFL99:CSFL84!I29)</f>
        <v>88</v>
      </c>
      <c r="J29" s="9">
        <f t="shared" si="0"/>
        <v>146</v>
      </c>
      <c r="K29" s="9">
        <f t="shared" si="1"/>
        <v>123</v>
      </c>
      <c r="L29" s="9">
        <f t="shared" si="9"/>
        <v>2354.097791798107</v>
      </c>
      <c r="M29" s="9">
        <f t="shared" si="9"/>
        <v>1799</v>
      </c>
      <c r="N29" s="5">
        <f t="shared" si="2"/>
        <v>140.12811094375965</v>
      </c>
      <c r="O29" s="11">
        <f t="shared" si="8"/>
        <v>2163.441442860106</v>
      </c>
      <c r="P29" s="5">
        <f t="shared" si="3"/>
        <v>32.11713234766752</v>
      </c>
      <c r="Q29" s="9">
        <f t="shared" si="4"/>
        <v>24</v>
      </c>
      <c r="R29" s="9">
        <f t="shared" si="5"/>
        <v>293</v>
      </c>
    </row>
    <row r="30" spans="1:20" ht="12.75">
      <c r="A30" s="19">
        <v>32773</v>
      </c>
      <c r="B30" s="1">
        <f>SUM(CSFL99:CSFL84!B30)</f>
        <v>3</v>
      </c>
      <c r="C30" s="1">
        <f>SUM(CSFL99:CSFL84!C30)</f>
        <v>3</v>
      </c>
      <c r="D30" s="1">
        <f>SUM(CSFL99:CSFL84!D30)</f>
        <v>25</v>
      </c>
      <c r="E30" s="1">
        <f>SUM(CSFL99:CSFL84!E30)</f>
        <v>42</v>
      </c>
      <c r="F30" s="1">
        <f>SUM(CSFL99:CSFL84!F30)</f>
        <v>2</v>
      </c>
      <c r="G30" s="1">
        <f>SUM(CSFL99:CSFL84!G30)</f>
        <v>11</v>
      </c>
      <c r="H30" s="1">
        <f>SUM(CSFL99:CSFL84!H30)</f>
        <v>35</v>
      </c>
      <c r="I30" s="1">
        <f>SUM(CSFL99:CSFL84!I30)</f>
        <v>30</v>
      </c>
      <c r="J30" s="9">
        <f t="shared" si="0"/>
        <v>61</v>
      </c>
      <c r="K30" s="9">
        <f t="shared" si="1"/>
        <v>52</v>
      </c>
      <c r="L30" s="9">
        <f t="shared" si="9"/>
        <v>2415.097791798107</v>
      </c>
      <c r="M30" s="9">
        <f t="shared" si="9"/>
        <v>1851</v>
      </c>
      <c r="N30" s="5">
        <f t="shared" si="2"/>
        <v>58.86422504328937</v>
      </c>
      <c r="O30" s="11">
        <f t="shared" si="8"/>
        <v>2222.3056679033953</v>
      </c>
      <c r="P30" s="5">
        <f t="shared" si="3"/>
        <v>32.990994735992146</v>
      </c>
      <c r="Q30" s="9">
        <f t="shared" si="4"/>
        <v>19</v>
      </c>
      <c r="R30" s="9">
        <f t="shared" si="5"/>
        <v>132</v>
      </c>
      <c r="T30" s="8"/>
    </row>
    <row r="31" spans="1:20" ht="12.75">
      <c r="A31" s="19">
        <v>32774</v>
      </c>
      <c r="B31" s="1">
        <f>SUM(CSFL99:CSFL84!B31)</f>
        <v>7</v>
      </c>
      <c r="C31" s="1">
        <f>SUM(CSFL99:CSFL84!C31)</f>
        <v>5</v>
      </c>
      <c r="D31" s="1">
        <f>SUM(CSFL99:CSFL84!D31)</f>
        <v>84</v>
      </c>
      <c r="E31" s="1">
        <f>SUM(CSFL99:CSFL84!E31)</f>
        <v>77</v>
      </c>
      <c r="F31" s="1">
        <f>SUM(CSFL99:CSFL84!F31)</f>
        <v>3</v>
      </c>
      <c r="G31" s="1">
        <f>SUM(CSFL99:CSFL84!G31)</f>
        <v>6</v>
      </c>
      <c r="H31" s="1">
        <f>SUM(CSFL99:CSFL84!H31)</f>
        <v>44</v>
      </c>
      <c r="I31" s="1">
        <f>SUM(CSFL99:CSFL84!I31)</f>
        <v>82</v>
      </c>
      <c r="J31" s="9">
        <f t="shared" si="0"/>
        <v>149</v>
      </c>
      <c r="K31" s="9">
        <f t="shared" si="1"/>
        <v>117</v>
      </c>
      <c r="L31" s="9">
        <f t="shared" si="9"/>
        <v>2564.097791798107</v>
      </c>
      <c r="M31" s="9">
        <f t="shared" si="9"/>
        <v>1968</v>
      </c>
      <c r="N31" s="5">
        <f t="shared" si="2"/>
        <v>138.56534390721214</v>
      </c>
      <c r="O31" s="11">
        <f t="shared" si="8"/>
        <v>2360.8710118106073</v>
      </c>
      <c r="P31" s="5">
        <f t="shared" si="3"/>
        <v>35.04805133151738</v>
      </c>
      <c r="Q31" s="9">
        <f t="shared" si="4"/>
        <v>21</v>
      </c>
      <c r="R31" s="9">
        <f t="shared" si="5"/>
        <v>287</v>
      </c>
      <c r="T31" s="8"/>
    </row>
    <row r="32" spans="1:18" ht="12.75">
      <c r="A32" s="19">
        <v>32775</v>
      </c>
      <c r="B32" s="1">
        <f>SUM(CSFL99:CSFL84!B32)</f>
        <v>9</v>
      </c>
      <c r="C32" s="1">
        <f>SUM(CSFL99:CSFL84!C32)</f>
        <v>7</v>
      </c>
      <c r="D32" s="1">
        <f>SUM(CSFL99:CSFL84!D32)</f>
        <v>62</v>
      </c>
      <c r="E32" s="1">
        <f>SUM(CSFL99:CSFL84!E32)</f>
        <v>59</v>
      </c>
      <c r="F32" s="1">
        <f>SUM(CSFL99:CSFL84!F32)</f>
        <v>2</v>
      </c>
      <c r="G32" s="1">
        <f>SUM(CSFL99:CSFL84!G32)</f>
        <v>4</v>
      </c>
      <c r="H32" s="1">
        <f>SUM(CSFL99:CSFL84!H32)</f>
        <v>38</v>
      </c>
      <c r="I32" s="1">
        <f>SUM(CSFL99:CSFL84!I32)</f>
        <v>81</v>
      </c>
      <c r="J32" s="9">
        <f t="shared" si="0"/>
        <v>105</v>
      </c>
      <c r="K32" s="9">
        <f t="shared" si="1"/>
        <v>113</v>
      </c>
      <c r="L32" s="9">
        <f t="shared" si="9"/>
        <v>2669.097791798107</v>
      </c>
      <c r="M32" s="9">
        <f t="shared" si="9"/>
        <v>2081</v>
      </c>
      <c r="N32" s="5">
        <f t="shared" si="2"/>
        <v>113.56107132245207</v>
      </c>
      <c r="O32" s="11">
        <f t="shared" si="8"/>
        <v>2474.432083133059</v>
      </c>
      <c r="P32" s="5">
        <f t="shared" si="3"/>
        <v>36.73390974439143</v>
      </c>
      <c r="Q32" s="9">
        <f t="shared" si="4"/>
        <v>22</v>
      </c>
      <c r="R32" s="9">
        <f t="shared" si="5"/>
        <v>240</v>
      </c>
    </row>
    <row r="33" spans="1:18" ht="12.75">
      <c r="A33" s="19">
        <v>32776</v>
      </c>
      <c r="B33" s="1">
        <f>SUM(CSFL99:CSFL84!B33)</f>
        <v>3</v>
      </c>
      <c r="C33" s="1">
        <f>SUM(CSFL99:CSFL84!C33)</f>
        <v>11</v>
      </c>
      <c r="D33" s="1">
        <f>SUM(CSFL99:CSFL84!D33)</f>
        <v>59</v>
      </c>
      <c r="E33" s="1">
        <f>SUM(CSFL99:CSFL84!E33)</f>
        <v>56</v>
      </c>
      <c r="F33" s="1">
        <f>SUM(CSFL99:CSFL84!F33)</f>
        <v>4</v>
      </c>
      <c r="G33" s="1">
        <f>SUM(CSFL99:CSFL84!G33)</f>
        <v>6</v>
      </c>
      <c r="H33" s="1">
        <f>SUM(CSFL99:CSFL84!H33)</f>
        <v>33</v>
      </c>
      <c r="I33" s="1">
        <f>SUM(CSFL99:CSFL84!I33)</f>
        <v>56</v>
      </c>
      <c r="J33" s="9">
        <f t="shared" si="0"/>
        <v>101</v>
      </c>
      <c r="K33" s="9">
        <f t="shared" si="1"/>
        <v>79</v>
      </c>
      <c r="L33" s="9">
        <f t="shared" si="9"/>
        <v>2770.097791798107</v>
      </c>
      <c r="M33" s="9">
        <f t="shared" si="9"/>
        <v>2160</v>
      </c>
      <c r="N33" s="5">
        <f t="shared" si="2"/>
        <v>93.76602219285033</v>
      </c>
      <c r="O33" s="11">
        <f t="shared" si="8"/>
        <v>2568.1981053259096</v>
      </c>
      <c r="P33" s="5">
        <f t="shared" si="3"/>
        <v>38.125902929333314</v>
      </c>
      <c r="Q33" s="9">
        <f t="shared" si="4"/>
        <v>24</v>
      </c>
      <c r="R33" s="9">
        <f t="shared" si="5"/>
        <v>204</v>
      </c>
    </row>
    <row r="34" spans="1:18" ht="12.75">
      <c r="A34" s="19">
        <v>32777</v>
      </c>
      <c r="B34" s="1">
        <f>SUM(CSFL99:CSFL84!B34)</f>
        <v>4</v>
      </c>
      <c r="C34" s="1">
        <f>SUM(CSFL99:CSFL84!C34)</f>
        <v>5</v>
      </c>
      <c r="D34" s="1">
        <f>SUM(CSFL99:CSFL84!D34)</f>
        <v>42</v>
      </c>
      <c r="E34" s="1">
        <f>SUM(CSFL99:CSFL84!E34)</f>
        <v>62</v>
      </c>
      <c r="F34" s="1">
        <f>SUM(CSFL99:CSFL84!F34)</f>
        <v>1</v>
      </c>
      <c r="G34" s="1">
        <f>SUM(CSFL99:CSFL84!G34)</f>
        <v>8</v>
      </c>
      <c r="H34" s="1">
        <f>SUM(CSFL99:CSFL84!H34)</f>
        <v>34</v>
      </c>
      <c r="I34" s="1">
        <f>SUM(CSFL99:CSFL84!I34)</f>
        <v>48</v>
      </c>
      <c r="J34" s="9">
        <f t="shared" si="0"/>
        <v>95</v>
      </c>
      <c r="K34" s="9">
        <f t="shared" si="1"/>
        <v>73</v>
      </c>
      <c r="L34" s="9">
        <f t="shared" si="9"/>
        <v>2865.097791798107</v>
      </c>
      <c r="M34" s="9">
        <f t="shared" si="9"/>
        <v>2233</v>
      </c>
      <c r="N34" s="5">
        <f t="shared" si="2"/>
        <v>87.5149540466603</v>
      </c>
      <c r="O34" s="11">
        <f t="shared" si="8"/>
        <v>2655.71305937257</v>
      </c>
      <c r="P34" s="5">
        <f t="shared" si="3"/>
        <v>39.42509656861241</v>
      </c>
      <c r="Q34" s="9">
        <f t="shared" si="4"/>
        <v>18</v>
      </c>
      <c r="R34" s="9">
        <f t="shared" si="5"/>
        <v>186</v>
      </c>
    </row>
    <row r="35" spans="1:18" ht="12.75">
      <c r="A35" s="19">
        <v>32778</v>
      </c>
      <c r="B35" s="1">
        <f>SUM(CSFL99:CSFL84!B35)</f>
        <v>1</v>
      </c>
      <c r="C35" s="1">
        <f>SUM(CSFL99:CSFL84!C35)</f>
        <v>6</v>
      </c>
      <c r="D35" s="1">
        <f>SUM(CSFL99:CSFL84!D35)</f>
        <v>50</v>
      </c>
      <c r="E35" s="1">
        <f>SUM(CSFL99:CSFL84!E35)</f>
        <v>67</v>
      </c>
      <c r="F35" s="1">
        <f>SUM(CSFL99:CSFL84!F35)</f>
        <v>3</v>
      </c>
      <c r="G35" s="1">
        <f>SUM(CSFL99:CSFL84!G35)</f>
        <v>3</v>
      </c>
      <c r="H35" s="1">
        <f>SUM(CSFL99:CSFL84!H35)</f>
        <v>44</v>
      </c>
      <c r="I35" s="1">
        <f>SUM(CSFL99:CSFL84!I35)</f>
        <v>86</v>
      </c>
      <c r="J35" s="9">
        <f t="shared" si="0"/>
        <v>110</v>
      </c>
      <c r="K35" s="9">
        <f t="shared" si="1"/>
        <v>124</v>
      </c>
      <c r="L35" s="9">
        <f t="shared" si="9"/>
        <v>2975.097791798107</v>
      </c>
      <c r="M35" s="9">
        <f t="shared" si="9"/>
        <v>2357</v>
      </c>
      <c r="N35" s="5">
        <f t="shared" si="2"/>
        <v>121.89582885070543</v>
      </c>
      <c r="O35" s="11">
        <f t="shared" si="8"/>
        <v>2777.6088882232757</v>
      </c>
      <c r="P35" s="5">
        <f t="shared" si="3"/>
        <v>41.234687709036855</v>
      </c>
      <c r="Q35" s="9">
        <f t="shared" si="4"/>
        <v>13</v>
      </c>
      <c r="R35" s="9">
        <f t="shared" si="5"/>
        <v>247</v>
      </c>
    </row>
    <row r="36" spans="1:18" ht="12.75">
      <c r="A36" s="19">
        <v>32779</v>
      </c>
      <c r="B36" s="1">
        <f>SUM(CSFL99:CSFL84!B36)</f>
        <v>5</v>
      </c>
      <c r="C36" s="1">
        <f>SUM(CSFL99:CSFL84!C36)</f>
        <v>6</v>
      </c>
      <c r="D36" s="1">
        <f>SUM(CSFL99:CSFL84!D36)</f>
        <v>50</v>
      </c>
      <c r="E36" s="1">
        <f>SUM(CSFL99:CSFL84!E36)</f>
        <v>53</v>
      </c>
      <c r="F36" s="1">
        <f>SUM(CSFL99:CSFL84!F36)</f>
        <v>2</v>
      </c>
      <c r="G36" s="1">
        <f>SUM(CSFL99:CSFL84!G36)</f>
        <v>6</v>
      </c>
      <c r="H36" s="1">
        <f>SUM(CSFL99:CSFL84!H36)</f>
        <v>64</v>
      </c>
      <c r="I36" s="1">
        <f>SUM(CSFL99:CSFL84!I36)</f>
        <v>53</v>
      </c>
      <c r="J36" s="9">
        <f aca="true" t="shared" si="10" ref="J36:J67">-B36-C36+D36+E36</f>
        <v>92</v>
      </c>
      <c r="K36" s="9">
        <f aca="true" t="shared" si="11" ref="K36:K67">-F36-G36+H36+I36</f>
        <v>109</v>
      </c>
      <c r="L36" s="9">
        <f t="shared" si="9"/>
        <v>3067.097791798107</v>
      </c>
      <c r="M36" s="9">
        <f t="shared" si="9"/>
        <v>2466</v>
      </c>
      <c r="N36" s="5">
        <f aca="true" t="shared" si="12" ref="N36:N67">(+J36+K36)*($J$103/($J$103+$K$103))</f>
        <v>104.70539144868286</v>
      </c>
      <c r="O36" s="11">
        <f t="shared" si="8"/>
        <v>2882.3142796719585</v>
      </c>
      <c r="P36" s="5">
        <f aca="true" t="shared" si="13" ref="P36:P67">O36*100/$N$103</f>
        <v>42.78908009888863</v>
      </c>
      <c r="Q36" s="9">
        <f aca="true" t="shared" si="14" ref="Q36:Q67">+B36+C36+F36+G36</f>
        <v>19</v>
      </c>
      <c r="R36" s="9">
        <f aca="true" t="shared" si="15" ref="R36:R67">D36+E36+H36+I36</f>
        <v>220</v>
      </c>
    </row>
    <row r="37" spans="1:18" ht="12.75">
      <c r="A37" s="19">
        <v>32780</v>
      </c>
      <c r="B37" s="1">
        <f>SUM(CSFL99:CSFL84!B37)</f>
        <v>4</v>
      </c>
      <c r="C37" s="1">
        <f>SUM(CSFL99:CSFL84!C37)</f>
        <v>4</v>
      </c>
      <c r="D37" s="1">
        <f>SUM(CSFL99:CSFL84!D37)</f>
        <v>52</v>
      </c>
      <c r="E37" s="1">
        <f>SUM(CSFL99:CSFL84!E37)</f>
        <v>81</v>
      </c>
      <c r="F37" s="1">
        <f>SUM(CSFL99:CSFL84!F37)</f>
        <v>4</v>
      </c>
      <c r="G37" s="1">
        <f>SUM(CSFL99:CSFL84!G37)</f>
        <v>8</v>
      </c>
      <c r="H37" s="1">
        <f>SUM(CSFL99:CSFL84!H37)</f>
        <v>38</v>
      </c>
      <c r="I37" s="1">
        <f>SUM(CSFL99:CSFL84!I37)</f>
        <v>42</v>
      </c>
      <c r="J37" s="9">
        <f t="shared" si="10"/>
        <v>125</v>
      </c>
      <c r="K37" s="9">
        <f t="shared" si="11"/>
        <v>68</v>
      </c>
      <c r="L37" s="9">
        <f t="shared" si="9"/>
        <v>3192.097791798107</v>
      </c>
      <c r="M37" s="9">
        <f t="shared" si="9"/>
        <v>2534</v>
      </c>
      <c r="N37" s="5">
        <f t="shared" si="12"/>
        <v>100.53801268455618</v>
      </c>
      <c r="O37" s="11">
        <f aca="true" t="shared" si="16" ref="O37:O68">O36+N37</f>
        <v>2982.8522923565147</v>
      </c>
      <c r="P37" s="5">
        <f t="shared" si="13"/>
        <v>44.28160612496521</v>
      </c>
      <c r="Q37" s="9">
        <f t="shared" si="14"/>
        <v>20</v>
      </c>
      <c r="R37" s="9">
        <f t="shared" si="15"/>
        <v>213</v>
      </c>
    </row>
    <row r="38" spans="1:18" ht="12.75">
      <c r="A38" s="19">
        <v>32781</v>
      </c>
      <c r="B38" s="1">
        <f>SUM(CSFL99:CSFL84!B38)</f>
        <v>3</v>
      </c>
      <c r="C38" s="1">
        <f>SUM(CSFL99:CSFL84!C38)</f>
        <v>4</v>
      </c>
      <c r="D38" s="1">
        <f>SUM(CSFL99:CSFL84!D38)</f>
        <v>46</v>
      </c>
      <c r="E38" s="1">
        <f>SUM(CSFL99:CSFL84!E38)</f>
        <v>53</v>
      </c>
      <c r="F38" s="1">
        <f>SUM(CSFL99:CSFL84!F38)</f>
        <v>0</v>
      </c>
      <c r="G38" s="1">
        <f>SUM(CSFL99:CSFL84!G38)</f>
        <v>7</v>
      </c>
      <c r="H38" s="1">
        <f>SUM(CSFL99:CSFL84!H38)</f>
        <v>28</v>
      </c>
      <c r="I38" s="1">
        <f>SUM(CSFL99:CSFL84!I38)</f>
        <v>56</v>
      </c>
      <c r="J38" s="9">
        <f t="shared" si="10"/>
        <v>92</v>
      </c>
      <c r="K38" s="9">
        <f t="shared" si="11"/>
        <v>77</v>
      </c>
      <c r="L38" s="9">
        <f t="shared" si="9"/>
        <v>3284.097791798107</v>
      </c>
      <c r="M38" s="9">
        <f t="shared" si="9"/>
        <v>2611</v>
      </c>
      <c r="N38" s="5">
        <f t="shared" si="12"/>
        <v>88.03587639217614</v>
      </c>
      <c r="O38" s="11">
        <f t="shared" si="16"/>
        <v>3070.888168748691</v>
      </c>
      <c r="P38" s="5">
        <f t="shared" si="13"/>
        <v>45.588533059716205</v>
      </c>
      <c r="Q38" s="9">
        <f t="shared" si="14"/>
        <v>14</v>
      </c>
      <c r="R38" s="9">
        <f t="shared" si="15"/>
        <v>183</v>
      </c>
    </row>
    <row r="39" spans="1:19" ht="12.75">
      <c r="A39" s="19">
        <v>32782</v>
      </c>
      <c r="B39" s="1">
        <f>SUM(CSFL99:CSFL84!B39)</f>
        <v>6</v>
      </c>
      <c r="C39" s="1">
        <f>SUM(CSFL99:CSFL84!C39)</f>
        <v>5</v>
      </c>
      <c r="D39" s="1">
        <f>SUM(CSFL99:CSFL84!D39)</f>
        <v>63</v>
      </c>
      <c r="E39" s="1">
        <f>SUM(CSFL99:CSFL84!E39)</f>
        <v>46</v>
      </c>
      <c r="F39" s="1">
        <f>SUM(CSFL99:CSFL84!F39)</f>
        <v>1</v>
      </c>
      <c r="G39" s="1">
        <f>SUM(CSFL99:CSFL84!G39)</f>
        <v>2</v>
      </c>
      <c r="H39" s="1">
        <f>SUM(CSFL99:CSFL84!H39)</f>
        <v>38</v>
      </c>
      <c r="I39" s="1">
        <f>SUM(CSFL99:CSFL84!I39)</f>
        <v>44</v>
      </c>
      <c r="J39" s="9">
        <f t="shared" si="10"/>
        <v>98</v>
      </c>
      <c r="K39" s="9">
        <f t="shared" si="11"/>
        <v>79</v>
      </c>
      <c r="L39" s="9">
        <f t="shared" si="9"/>
        <v>3382.097791798107</v>
      </c>
      <c r="M39" s="9">
        <f t="shared" si="9"/>
        <v>2690</v>
      </c>
      <c r="N39" s="5">
        <f t="shared" si="12"/>
        <v>92.20325515630282</v>
      </c>
      <c r="O39" s="11">
        <f t="shared" si="16"/>
        <v>3163.091423904994</v>
      </c>
      <c r="P39" s="5">
        <f t="shared" si="13"/>
        <v>46.95732635824239</v>
      </c>
      <c r="Q39" s="9">
        <f t="shared" si="14"/>
        <v>14</v>
      </c>
      <c r="R39" s="9">
        <f t="shared" si="15"/>
        <v>191</v>
      </c>
      <c r="S39" s="8" t="s">
        <v>60</v>
      </c>
    </row>
    <row r="40" spans="1:18" ht="12.75">
      <c r="A40" s="19">
        <v>32783</v>
      </c>
      <c r="B40" s="1">
        <f>SUM(CSFL99:CSFL84!B40)</f>
        <v>3</v>
      </c>
      <c r="C40" s="1">
        <f>SUM(CSFL99:CSFL84!C40)</f>
        <v>7</v>
      </c>
      <c r="D40" s="1">
        <f>SUM(CSFL99:CSFL84!D40)</f>
        <v>78</v>
      </c>
      <c r="E40" s="1">
        <f>SUM(CSFL99:CSFL84!E40)</f>
        <v>68</v>
      </c>
      <c r="F40" s="1">
        <f>SUM(CSFL99:CSFL84!F40)</f>
        <v>2</v>
      </c>
      <c r="G40" s="1">
        <f>SUM(CSFL99:CSFL84!G40)</f>
        <v>3</v>
      </c>
      <c r="H40" s="1">
        <f>SUM(CSFL99:CSFL84!H40)</f>
        <v>61</v>
      </c>
      <c r="I40" s="1">
        <f>SUM(CSFL99:CSFL84!I40)</f>
        <v>66</v>
      </c>
      <c r="J40" s="9">
        <f t="shared" si="10"/>
        <v>136</v>
      </c>
      <c r="K40" s="9">
        <f t="shared" si="11"/>
        <v>122</v>
      </c>
      <c r="L40" s="9">
        <f t="shared" si="9"/>
        <v>3518.097791798107</v>
      </c>
      <c r="M40" s="9">
        <f t="shared" si="9"/>
        <v>2812</v>
      </c>
      <c r="N40" s="5">
        <f t="shared" si="12"/>
        <v>134.39796514308546</v>
      </c>
      <c r="O40" s="11">
        <f t="shared" si="16"/>
        <v>3297.4893890480794</v>
      </c>
      <c r="P40" s="5">
        <f t="shared" si="13"/>
        <v>48.95251658999243</v>
      </c>
      <c r="Q40" s="9">
        <f t="shared" si="14"/>
        <v>15</v>
      </c>
      <c r="R40" s="9">
        <f t="shared" si="15"/>
        <v>273</v>
      </c>
    </row>
    <row r="41" spans="1:18" ht="12.75">
      <c r="A41" s="19">
        <v>32784</v>
      </c>
      <c r="B41" s="1">
        <f>SUM(CSFL99:CSFL84!B41)</f>
        <v>1</v>
      </c>
      <c r="C41" s="1">
        <f>SUM(CSFL99:CSFL84!C41)</f>
        <v>7</v>
      </c>
      <c r="D41" s="1">
        <f>SUM(CSFL99:CSFL84!D41)</f>
        <v>56</v>
      </c>
      <c r="E41" s="1">
        <f>SUM(CSFL99:CSFL84!E41)</f>
        <v>86</v>
      </c>
      <c r="F41" s="1">
        <f>SUM(CSFL99:CSFL84!F41)</f>
        <v>4</v>
      </c>
      <c r="G41" s="1">
        <f>SUM(CSFL99:CSFL84!G41)</f>
        <v>4</v>
      </c>
      <c r="H41" s="1">
        <f>SUM(CSFL99:CSFL84!H41)</f>
        <v>39</v>
      </c>
      <c r="I41" s="1">
        <f>SUM(CSFL99:CSFL84!I41)</f>
        <v>71</v>
      </c>
      <c r="J41" s="9">
        <f t="shared" si="10"/>
        <v>134</v>
      </c>
      <c r="K41" s="9">
        <f t="shared" si="11"/>
        <v>102</v>
      </c>
      <c r="L41" s="9">
        <f t="shared" si="9"/>
        <v>3652.097791798107</v>
      </c>
      <c r="M41" s="9">
        <f t="shared" si="9"/>
        <v>2914</v>
      </c>
      <c r="N41" s="5">
        <f t="shared" si="12"/>
        <v>122.9376735417371</v>
      </c>
      <c r="O41" s="11">
        <f t="shared" si="16"/>
        <v>3420.4270625898166</v>
      </c>
      <c r="P41" s="5">
        <f t="shared" si="13"/>
        <v>50.777574321360675</v>
      </c>
      <c r="Q41" s="9">
        <f t="shared" si="14"/>
        <v>16</v>
      </c>
      <c r="R41" s="9">
        <f t="shared" si="15"/>
        <v>252</v>
      </c>
    </row>
    <row r="42" spans="1:18" ht="12.75">
      <c r="A42" s="19">
        <v>32785</v>
      </c>
      <c r="B42" s="1">
        <f>SUM(CSFL99:CSFL84!B42)</f>
        <v>2</v>
      </c>
      <c r="C42" s="1">
        <f>SUM(CSFL99:CSFL84!C42)</f>
        <v>3</v>
      </c>
      <c r="D42" s="1">
        <f>SUM(CSFL99:CSFL84!D42)</f>
        <v>38</v>
      </c>
      <c r="E42" s="1">
        <f>SUM(CSFL99:CSFL84!E42)</f>
        <v>83</v>
      </c>
      <c r="F42" s="1">
        <f>SUM(CSFL99:CSFL84!F42)</f>
        <v>1</v>
      </c>
      <c r="G42" s="1">
        <f>SUM(CSFL99:CSFL84!G42)</f>
        <v>2</v>
      </c>
      <c r="H42" s="1">
        <f>SUM(CSFL99:CSFL84!H42)</f>
        <v>29</v>
      </c>
      <c r="I42" s="1">
        <f>SUM(CSFL99:CSFL84!I42)</f>
        <v>39</v>
      </c>
      <c r="J42" s="9">
        <f t="shared" si="10"/>
        <v>116</v>
      </c>
      <c r="K42" s="9">
        <f t="shared" si="11"/>
        <v>65</v>
      </c>
      <c r="L42" s="9">
        <f t="shared" si="9"/>
        <v>3768.097791798107</v>
      </c>
      <c r="M42" s="9">
        <f t="shared" si="9"/>
        <v>2979</v>
      </c>
      <c r="N42" s="5">
        <f t="shared" si="12"/>
        <v>94.28694453836616</v>
      </c>
      <c r="O42" s="11">
        <f t="shared" si="16"/>
        <v>3514.714007128183</v>
      </c>
      <c r="P42" s="5">
        <f t="shared" si="13"/>
        <v>52.17730080177445</v>
      </c>
      <c r="Q42" s="9">
        <f t="shared" si="14"/>
        <v>8</v>
      </c>
      <c r="R42" s="9">
        <f t="shared" si="15"/>
        <v>189</v>
      </c>
    </row>
    <row r="43" spans="1:18" ht="12.75">
      <c r="A43" s="19">
        <v>32786</v>
      </c>
      <c r="B43" s="1">
        <f>SUM(CSFL99:CSFL84!B43)</f>
        <v>2</v>
      </c>
      <c r="C43" s="1">
        <f>SUM(CSFL99:CSFL84!C43)</f>
        <v>4</v>
      </c>
      <c r="D43" s="1">
        <f>SUM(CSFL99:CSFL84!D43)</f>
        <v>38</v>
      </c>
      <c r="E43" s="1">
        <f>SUM(CSFL99:CSFL84!E43)</f>
        <v>64</v>
      </c>
      <c r="F43" s="1">
        <f>SUM(CSFL99:CSFL84!F43)</f>
        <v>4</v>
      </c>
      <c r="G43" s="1">
        <f>SUM(CSFL99:CSFL84!G43)</f>
        <v>3</v>
      </c>
      <c r="H43" s="1">
        <f>SUM(CSFL99:CSFL84!H43)</f>
        <v>34</v>
      </c>
      <c r="I43" s="1">
        <f>SUM(CSFL99:CSFL84!I43)</f>
        <v>42</v>
      </c>
      <c r="J43" s="9">
        <f t="shared" si="10"/>
        <v>96</v>
      </c>
      <c r="K43" s="9">
        <f t="shared" si="11"/>
        <v>69</v>
      </c>
      <c r="L43" s="9">
        <f t="shared" si="9"/>
        <v>3864.097791798107</v>
      </c>
      <c r="M43" s="9">
        <f t="shared" si="9"/>
        <v>3048</v>
      </c>
      <c r="N43" s="5">
        <f t="shared" si="12"/>
        <v>85.9521870101128</v>
      </c>
      <c r="O43" s="11">
        <f t="shared" si="16"/>
        <v>3600.666194138296</v>
      </c>
      <c r="P43" s="5">
        <f t="shared" si="13"/>
        <v>53.45329455463785</v>
      </c>
      <c r="Q43" s="9">
        <f t="shared" si="14"/>
        <v>13</v>
      </c>
      <c r="R43" s="9">
        <f t="shared" si="15"/>
        <v>178</v>
      </c>
    </row>
    <row r="44" spans="1:18" ht="12.75">
      <c r="A44" s="19">
        <v>32787</v>
      </c>
      <c r="B44" s="1">
        <f>SUM(CSFL99:CSFL84!B44)</f>
        <v>1</v>
      </c>
      <c r="C44" s="1">
        <f>SUM(CSFL99:CSFL84!C44)</f>
        <v>2</v>
      </c>
      <c r="D44" s="1">
        <f>SUM(CSFL99:CSFL84!D44)</f>
        <v>40</v>
      </c>
      <c r="E44" s="1">
        <f>SUM(CSFL99:CSFL84!E44)</f>
        <v>37</v>
      </c>
      <c r="F44" s="1">
        <f>SUM(CSFL99:CSFL84!F44)</f>
        <v>1</v>
      </c>
      <c r="G44" s="1">
        <f>SUM(CSFL99:CSFL84!G44)</f>
        <v>0</v>
      </c>
      <c r="H44" s="1">
        <f>SUM(CSFL99:CSFL84!H44)</f>
        <v>38</v>
      </c>
      <c r="I44" s="1">
        <f>SUM(CSFL99:CSFL84!I44)</f>
        <v>52</v>
      </c>
      <c r="J44" s="9">
        <f t="shared" si="10"/>
        <v>74</v>
      </c>
      <c r="K44" s="9">
        <f t="shared" si="11"/>
        <v>89</v>
      </c>
      <c r="L44" s="9">
        <f t="shared" si="9"/>
        <v>3938.097791798107</v>
      </c>
      <c r="M44" s="9">
        <f t="shared" si="9"/>
        <v>3137</v>
      </c>
      <c r="N44" s="5">
        <f t="shared" si="12"/>
        <v>84.91034231908114</v>
      </c>
      <c r="O44" s="11">
        <f t="shared" si="16"/>
        <v>3685.576536457377</v>
      </c>
      <c r="P44" s="5">
        <f t="shared" si="13"/>
        <v>54.713821716557455</v>
      </c>
      <c r="Q44" s="9">
        <f t="shared" si="14"/>
        <v>4</v>
      </c>
      <c r="R44" s="9">
        <f t="shared" si="15"/>
        <v>167</v>
      </c>
    </row>
    <row r="45" spans="1:18" ht="12.75">
      <c r="A45" s="19">
        <v>32788</v>
      </c>
      <c r="B45" s="1">
        <f>SUM(CSFL99:CSFL84!B45)</f>
        <v>3</v>
      </c>
      <c r="C45" s="1">
        <f>SUM(CSFL99:CSFL84!C45)</f>
        <v>3</v>
      </c>
      <c r="D45" s="1">
        <f>SUM(CSFL99:CSFL84!D45)</f>
        <v>54</v>
      </c>
      <c r="E45" s="1">
        <f>SUM(CSFL99:CSFL84!E45)</f>
        <v>55</v>
      </c>
      <c r="F45" s="1">
        <f>SUM(CSFL99:CSFL84!F45)</f>
        <v>3</v>
      </c>
      <c r="G45" s="1">
        <f>SUM(CSFL99:CSFL84!G45)</f>
        <v>4</v>
      </c>
      <c r="H45" s="1">
        <f>SUM(CSFL99:CSFL84!H45)</f>
        <v>53</v>
      </c>
      <c r="I45" s="1">
        <f>SUM(CSFL99:CSFL84!I45)</f>
        <v>69</v>
      </c>
      <c r="J45" s="9">
        <f t="shared" si="10"/>
        <v>103</v>
      </c>
      <c r="K45" s="9">
        <f t="shared" si="11"/>
        <v>115</v>
      </c>
      <c r="L45" s="9">
        <f aca="true" t="shared" si="17" ref="L45:M64">L44+J45</f>
        <v>4041.097791798107</v>
      </c>
      <c r="M45" s="9">
        <f t="shared" si="17"/>
        <v>3252</v>
      </c>
      <c r="N45" s="5">
        <f t="shared" si="12"/>
        <v>113.56107132245207</v>
      </c>
      <c r="O45" s="11">
        <f t="shared" si="16"/>
        <v>3799.137607779829</v>
      </c>
      <c r="P45" s="5">
        <f t="shared" si="13"/>
        <v>56.3996801294315</v>
      </c>
      <c r="Q45" s="9">
        <f t="shared" si="14"/>
        <v>13</v>
      </c>
      <c r="R45" s="9">
        <f t="shared" si="15"/>
        <v>231</v>
      </c>
    </row>
    <row r="46" spans="1:18" ht="12.75">
      <c r="A46" s="19">
        <v>32789</v>
      </c>
      <c r="B46" s="1">
        <f>SUM(CSFL99:CSFL84!B46)</f>
        <v>5</v>
      </c>
      <c r="C46" s="1">
        <f>SUM(CSFL99:CSFL84!C46)</f>
        <v>0</v>
      </c>
      <c r="D46" s="1">
        <f>SUM(CSFL99:CSFL84!D46)</f>
        <v>45</v>
      </c>
      <c r="E46" s="1">
        <f>SUM(CSFL99:CSFL84!E46)</f>
        <v>26</v>
      </c>
      <c r="F46" s="1">
        <f>SUM(CSFL99:CSFL84!F46)</f>
        <v>0</v>
      </c>
      <c r="G46" s="1">
        <f>SUM(CSFL99:CSFL84!G46)</f>
        <v>1</v>
      </c>
      <c r="H46" s="1">
        <f>SUM(CSFL99:CSFL84!H46)</f>
        <v>27</v>
      </c>
      <c r="I46" s="1">
        <f>SUM(CSFL99:CSFL84!I46)</f>
        <v>37</v>
      </c>
      <c r="J46" s="9">
        <f t="shared" si="10"/>
        <v>66</v>
      </c>
      <c r="K46" s="9">
        <f t="shared" si="11"/>
        <v>63</v>
      </c>
      <c r="L46" s="9">
        <f t="shared" si="17"/>
        <v>4107.097791798107</v>
      </c>
      <c r="M46" s="9">
        <f t="shared" si="17"/>
        <v>3315</v>
      </c>
      <c r="N46" s="5">
        <f t="shared" si="12"/>
        <v>67.19898257154273</v>
      </c>
      <c r="O46" s="11">
        <f t="shared" si="16"/>
        <v>3866.336590351372</v>
      </c>
      <c r="P46" s="5">
        <f t="shared" si="13"/>
        <v>57.397275245306524</v>
      </c>
      <c r="Q46" s="9">
        <f t="shared" si="14"/>
        <v>6</v>
      </c>
      <c r="R46" s="9">
        <f t="shared" si="15"/>
        <v>135</v>
      </c>
    </row>
    <row r="47" spans="1:18" ht="12.75">
      <c r="A47" s="19">
        <v>32790</v>
      </c>
      <c r="B47" s="1">
        <f>SUM(CSFL99:CSFL84!B47)</f>
        <v>2</v>
      </c>
      <c r="C47" s="1">
        <f>SUM(CSFL99:CSFL84!C47)</f>
        <v>4</v>
      </c>
      <c r="D47" s="1">
        <f>SUM(CSFL99:CSFL84!D47)</f>
        <v>34</v>
      </c>
      <c r="E47" s="1">
        <f>SUM(CSFL99:CSFL84!E47)</f>
        <v>44</v>
      </c>
      <c r="F47" s="1">
        <f>SUM(CSFL99:CSFL84!F47)</f>
        <v>2</v>
      </c>
      <c r="G47" s="1">
        <f>SUM(CSFL99:CSFL84!G47)</f>
        <v>0</v>
      </c>
      <c r="H47" s="1">
        <f>SUM(CSFL99:CSFL84!H47)</f>
        <v>33</v>
      </c>
      <c r="I47" s="1">
        <f>SUM(CSFL99:CSFL84!I47)</f>
        <v>50</v>
      </c>
      <c r="J47" s="9">
        <f t="shared" si="10"/>
        <v>72</v>
      </c>
      <c r="K47" s="9">
        <f t="shared" si="11"/>
        <v>81</v>
      </c>
      <c r="L47" s="9">
        <f t="shared" si="17"/>
        <v>4179.097791798107</v>
      </c>
      <c r="M47" s="9">
        <f t="shared" si="17"/>
        <v>3396</v>
      </c>
      <c r="N47" s="5">
        <f t="shared" si="12"/>
        <v>79.70111886392277</v>
      </c>
      <c r="O47" s="11">
        <f t="shared" si="16"/>
        <v>3946.0377092152944</v>
      </c>
      <c r="P47" s="5">
        <f t="shared" si="13"/>
        <v>58.580469452507124</v>
      </c>
      <c r="Q47" s="9">
        <f t="shared" si="14"/>
        <v>8</v>
      </c>
      <c r="R47" s="9">
        <f t="shared" si="15"/>
        <v>161</v>
      </c>
    </row>
    <row r="48" spans="1:18" ht="12.75">
      <c r="A48" s="19">
        <v>32791</v>
      </c>
      <c r="B48" s="1">
        <f>SUM(CSFL99:CSFL84!B48)</f>
        <v>2</v>
      </c>
      <c r="C48" s="1">
        <f>SUM(CSFL99:CSFL84!C48)</f>
        <v>3</v>
      </c>
      <c r="D48" s="1">
        <f>SUM(CSFL99:CSFL84!D48)</f>
        <v>69</v>
      </c>
      <c r="E48" s="1">
        <f>SUM(CSFL99:CSFL84!E48)</f>
        <v>48</v>
      </c>
      <c r="F48" s="1">
        <f>SUM(CSFL99:CSFL84!F48)</f>
        <v>1</v>
      </c>
      <c r="G48" s="1">
        <f>SUM(CSFL99:CSFL84!G48)</f>
        <v>4</v>
      </c>
      <c r="H48" s="1">
        <f>SUM(CSFL99:CSFL84!H48)</f>
        <v>66</v>
      </c>
      <c r="I48" s="1">
        <f>SUM(CSFL99:CSFL84!I48)</f>
        <v>85</v>
      </c>
      <c r="J48" s="9">
        <f t="shared" si="10"/>
        <v>112</v>
      </c>
      <c r="K48" s="9">
        <f t="shared" si="11"/>
        <v>146</v>
      </c>
      <c r="L48" s="9">
        <f t="shared" si="17"/>
        <v>4291.097791798107</v>
      </c>
      <c r="M48" s="9">
        <f t="shared" si="17"/>
        <v>3542</v>
      </c>
      <c r="N48" s="5">
        <f t="shared" si="12"/>
        <v>134.39796514308546</v>
      </c>
      <c r="O48" s="11">
        <f t="shared" si="16"/>
        <v>4080.43567435838</v>
      </c>
      <c r="P48" s="5">
        <f t="shared" si="13"/>
        <v>60.575659684257154</v>
      </c>
      <c r="Q48" s="9">
        <f t="shared" si="14"/>
        <v>10</v>
      </c>
      <c r="R48" s="9">
        <f t="shared" si="15"/>
        <v>268</v>
      </c>
    </row>
    <row r="49" spans="1:18" ht="12.75">
      <c r="A49" s="19">
        <v>32792</v>
      </c>
      <c r="B49" s="1">
        <f>SUM(CSFL99:CSFL84!B49)</f>
        <v>6</v>
      </c>
      <c r="C49" s="1">
        <f>SUM(CSFL99:CSFL84!C49)</f>
        <v>1</v>
      </c>
      <c r="D49" s="1">
        <f>SUM(CSFL99:CSFL84!D49)</f>
        <v>63</v>
      </c>
      <c r="E49" s="1">
        <f>SUM(CSFL99:CSFL84!E49)</f>
        <v>44</v>
      </c>
      <c r="F49" s="1">
        <f>SUM(CSFL99:CSFL84!F49)</f>
        <v>0</v>
      </c>
      <c r="G49" s="1">
        <f>SUM(CSFL99:CSFL84!G49)</f>
        <v>3</v>
      </c>
      <c r="H49" s="1">
        <f>SUM(CSFL99:CSFL84!H49)</f>
        <v>84</v>
      </c>
      <c r="I49" s="1">
        <f>SUM(CSFL99:CSFL84!I49)</f>
        <v>66</v>
      </c>
      <c r="J49" s="9">
        <f t="shared" si="10"/>
        <v>100</v>
      </c>
      <c r="K49" s="9">
        <f t="shared" si="11"/>
        <v>147</v>
      </c>
      <c r="L49" s="9">
        <f t="shared" si="17"/>
        <v>4391.097791798107</v>
      </c>
      <c r="M49" s="9">
        <f t="shared" si="17"/>
        <v>3689</v>
      </c>
      <c r="N49" s="5">
        <f t="shared" si="12"/>
        <v>128.6678193424113</v>
      </c>
      <c r="O49" s="11">
        <f t="shared" si="16"/>
        <v>4209.103493700791</v>
      </c>
      <c r="P49" s="5">
        <f t="shared" si="13"/>
        <v>62.48578366581629</v>
      </c>
      <c r="Q49" s="9">
        <f t="shared" si="14"/>
        <v>10</v>
      </c>
      <c r="R49" s="9">
        <f t="shared" si="15"/>
        <v>257</v>
      </c>
    </row>
    <row r="50" spans="1:18" ht="12.75">
      <c r="A50" s="19">
        <v>32793</v>
      </c>
      <c r="B50" s="1">
        <f>SUM(CSFL99:CSFL84!B50)</f>
        <v>5</v>
      </c>
      <c r="C50" s="1">
        <f>SUM(CSFL99:CSFL84!C50)</f>
        <v>3</v>
      </c>
      <c r="D50" s="1">
        <f>SUM(CSFL99:CSFL84!D50)</f>
        <v>35</v>
      </c>
      <c r="E50" s="1">
        <f>SUM(CSFL99:CSFL84!E50)</f>
        <v>40</v>
      </c>
      <c r="F50" s="1">
        <f>SUM(CSFL99:CSFL84!F50)</f>
        <v>2</v>
      </c>
      <c r="G50" s="1">
        <f>SUM(CSFL99:CSFL84!G50)</f>
        <v>3</v>
      </c>
      <c r="H50" s="1">
        <f>SUM(CSFL99:CSFL84!H50)</f>
        <v>40</v>
      </c>
      <c r="I50" s="1">
        <f>SUM(CSFL99:CSFL84!I50)</f>
        <v>51</v>
      </c>
      <c r="J50" s="9">
        <f t="shared" si="10"/>
        <v>67</v>
      </c>
      <c r="K50" s="9">
        <f t="shared" si="11"/>
        <v>86</v>
      </c>
      <c r="L50" s="9">
        <f t="shared" si="17"/>
        <v>4458.097791798107</v>
      </c>
      <c r="M50" s="9">
        <f t="shared" si="17"/>
        <v>3775</v>
      </c>
      <c r="N50" s="5">
        <f t="shared" si="12"/>
        <v>79.70111886392277</v>
      </c>
      <c r="O50" s="11">
        <f t="shared" si="16"/>
        <v>4288.804612564713</v>
      </c>
      <c r="P50" s="5">
        <f t="shared" si="13"/>
        <v>63.66897787301689</v>
      </c>
      <c r="Q50" s="9">
        <f t="shared" si="14"/>
        <v>13</v>
      </c>
      <c r="R50" s="9">
        <f t="shared" si="15"/>
        <v>166</v>
      </c>
    </row>
    <row r="51" spans="1:18" ht="12.75">
      <c r="A51" s="19">
        <v>32794</v>
      </c>
      <c r="B51" s="1">
        <f>SUM(CSFL99:CSFL84!B51)</f>
        <v>1</v>
      </c>
      <c r="C51" s="1">
        <f>SUM(CSFL99:CSFL84!C51)</f>
        <v>5</v>
      </c>
      <c r="D51" s="1">
        <f>SUM(CSFL99:CSFL84!D51)</f>
        <v>45</v>
      </c>
      <c r="E51" s="1">
        <f>SUM(CSFL99:CSFL84!E51)</f>
        <v>43</v>
      </c>
      <c r="F51" s="1">
        <f>SUM(CSFL99:CSFL84!F51)</f>
        <v>3</v>
      </c>
      <c r="G51" s="1">
        <f>SUM(CSFL99:CSFL84!G51)</f>
        <v>1</v>
      </c>
      <c r="H51" s="1">
        <f>SUM(CSFL99:CSFL84!H51)</f>
        <v>33</v>
      </c>
      <c r="I51" s="1">
        <f>SUM(CSFL99:CSFL84!I51)</f>
        <v>24</v>
      </c>
      <c r="J51" s="9">
        <f t="shared" si="10"/>
        <v>82</v>
      </c>
      <c r="K51" s="9">
        <f t="shared" si="11"/>
        <v>53</v>
      </c>
      <c r="L51" s="9">
        <f t="shared" si="17"/>
        <v>4540.097791798107</v>
      </c>
      <c r="M51" s="9">
        <f t="shared" si="17"/>
        <v>3828</v>
      </c>
      <c r="N51" s="5">
        <f t="shared" si="12"/>
        <v>70.32451664463775</v>
      </c>
      <c r="O51" s="11">
        <f t="shared" si="16"/>
        <v>4359.129129209351</v>
      </c>
      <c r="P51" s="5">
        <f t="shared" si="13"/>
        <v>64.7129727617233</v>
      </c>
      <c r="Q51" s="9">
        <f t="shared" si="14"/>
        <v>10</v>
      </c>
      <c r="R51" s="9">
        <f t="shared" si="15"/>
        <v>145</v>
      </c>
    </row>
    <row r="52" spans="1:18" ht="12.75">
      <c r="A52" s="19">
        <v>32795</v>
      </c>
      <c r="B52" s="1">
        <f>SUM(CSFL99:CSFL84!B52)</f>
        <v>6</v>
      </c>
      <c r="C52" s="1">
        <f>SUM(CSFL99:CSFL84!C52)</f>
        <v>3</v>
      </c>
      <c r="D52" s="1">
        <f>SUM(CSFL99:CSFL84!D52)</f>
        <v>90</v>
      </c>
      <c r="E52" s="1">
        <f>SUM(CSFL99:CSFL84!E52)</f>
        <v>103</v>
      </c>
      <c r="F52" s="1">
        <f>SUM(CSFL99:CSFL84!F52)</f>
        <v>1</v>
      </c>
      <c r="G52" s="1">
        <f>SUM(CSFL99:CSFL84!G52)</f>
        <v>0</v>
      </c>
      <c r="H52" s="1">
        <f>SUM(CSFL99:CSFL84!H52)</f>
        <v>58</v>
      </c>
      <c r="I52" s="1">
        <f>SUM(CSFL99:CSFL84!I52)</f>
        <v>96</v>
      </c>
      <c r="J52" s="9">
        <f t="shared" si="10"/>
        <v>184</v>
      </c>
      <c r="K52" s="9">
        <f t="shared" si="11"/>
        <v>153</v>
      </c>
      <c r="L52" s="9">
        <f t="shared" si="17"/>
        <v>4724.097791798107</v>
      </c>
      <c r="M52" s="9">
        <f t="shared" si="17"/>
        <v>3981</v>
      </c>
      <c r="N52" s="5">
        <f t="shared" si="12"/>
        <v>175.55083043883644</v>
      </c>
      <c r="O52" s="11">
        <f t="shared" si="16"/>
        <v>4534.679959648188</v>
      </c>
      <c r="P52" s="5">
        <f t="shared" si="13"/>
        <v>67.3190933357534</v>
      </c>
      <c r="Q52" s="9">
        <f t="shared" si="14"/>
        <v>10</v>
      </c>
      <c r="R52" s="9">
        <f t="shared" si="15"/>
        <v>347</v>
      </c>
    </row>
    <row r="53" spans="1:19" ht="12.75">
      <c r="A53" s="19">
        <v>32796</v>
      </c>
      <c r="B53" s="1">
        <f>SUM(CSFL99:CSFL84!B53)</f>
        <v>1</v>
      </c>
      <c r="C53" s="1">
        <f>SUM(CSFL99:CSFL84!C53)</f>
        <v>2</v>
      </c>
      <c r="D53" s="1">
        <f>SUM(CSFL99:CSFL84!D53)</f>
        <v>23</v>
      </c>
      <c r="E53" s="1">
        <f>SUM(CSFL99:CSFL84!E53)</f>
        <v>20</v>
      </c>
      <c r="F53" s="1">
        <f>SUM(CSFL99:CSFL84!F53)</f>
        <v>2</v>
      </c>
      <c r="G53" s="1">
        <f>SUM(CSFL99:CSFL84!G53)</f>
        <v>2</v>
      </c>
      <c r="H53" s="1">
        <f>SUM(CSFL99:CSFL84!H53)</f>
        <v>13</v>
      </c>
      <c r="I53" s="1">
        <f>SUM(CSFL99:CSFL84!I53)</f>
        <v>15</v>
      </c>
      <c r="J53" s="9">
        <f t="shared" si="10"/>
        <v>40</v>
      </c>
      <c r="K53" s="9">
        <f t="shared" si="11"/>
        <v>24</v>
      </c>
      <c r="L53" s="9">
        <f t="shared" si="17"/>
        <v>4764.097791798107</v>
      </c>
      <c r="M53" s="9">
        <f t="shared" si="17"/>
        <v>4005</v>
      </c>
      <c r="N53" s="5">
        <f t="shared" si="12"/>
        <v>33.33903011301345</v>
      </c>
      <c r="O53" s="11">
        <f t="shared" si="16"/>
        <v>4568.018989761202</v>
      </c>
      <c r="P53" s="5">
        <f t="shared" si="13"/>
        <v>67.81402424595495</v>
      </c>
      <c r="Q53" s="9">
        <f t="shared" si="14"/>
        <v>7</v>
      </c>
      <c r="R53" s="9">
        <f t="shared" si="15"/>
        <v>71</v>
      </c>
      <c r="S53" s="8" t="s">
        <v>61</v>
      </c>
    </row>
    <row r="54" spans="1:18" ht="12.75">
      <c r="A54" s="19">
        <v>32797</v>
      </c>
      <c r="B54" s="1">
        <f>SUM(CSFL99:CSFL84!B54)</f>
        <v>5</v>
      </c>
      <c r="C54" s="1">
        <f>SUM(CSFL99:CSFL84!C54)</f>
        <v>2</v>
      </c>
      <c r="D54" s="1">
        <f>SUM(CSFL99:CSFL84!D54)</f>
        <v>86</v>
      </c>
      <c r="E54" s="1">
        <f>SUM(CSFL99:CSFL84!E54)</f>
        <v>82</v>
      </c>
      <c r="F54" s="1">
        <f>SUM(CSFL99:CSFL84!F54)</f>
        <v>2</v>
      </c>
      <c r="G54" s="1">
        <f>SUM(CSFL99:CSFL84!G54)</f>
        <v>4</v>
      </c>
      <c r="H54" s="1">
        <f>SUM(CSFL99:CSFL84!H54)</f>
        <v>84</v>
      </c>
      <c r="I54" s="1">
        <f>SUM(CSFL99:CSFL84!I54)</f>
        <v>75</v>
      </c>
      <c r="J54" s="9">
        <f t="shared" si="10"/>
        <v>161</v>
      </c>
      <c r="K54" s="9">
        <f t="shared" si="11"/>
        <v>153</v>
      </c>
      <c r="L54" s="9">
        <f t="shared" si="17"/>
        <v>4925.097791798107</v>
      </c>
      <c r="M54" s="9">
        <f t="shared" si="17"/>
        <v>4158</v>
      </c>
      <c r="N54" s="5">
        <f t="shared" si="12"/>
        <v>163.56961649197223</v>
      </c>
      <c r="O54" s="11">
        <f t="shared" si="16"/>
        <v>4731.588606253174</v>
      </c>
      <c r="P54" s="5">
        <f t="shared" si="13"/>
        <v>70.24227902413135</v>
      </c>
      <c r="Q54" s="9">
        <f t="shared" si="14"/>
        <v>13</v>
      </c>
      <c r="R54" s="9">
        <f t="shared" si="15"/>
        <v>327</v>
      </c>
    </row>
    <row r="55" spans="1:18" ht="12.75">
      <c r="A55" s="19">
        <v>32798</v>
      </c>
      <c r="B55" s="1">
        <f>SUM(CSFL99:CSFL84!B55)</f>
        <v>0</v>
      </c>
      <c r="C55" s="1">
        <f>SUM(CSFL99:CSFL84!C55)</f>
        <v>2</v>
      </c>
      <c r="D55" s="1">
        <f>SUM(CSFL99:CSFL84!D55)</f>
        <v>41</v>
      </c>
      <c r="E55" s="1">
        <f>SUM(CSFL99:CSFL84!E55)</f>
        <v>44</v>
      </c>
      <c r="F55" s="1">
        <f>SUM(CSFL99:CSFL84!F55)</f>
        <v>3</v>
      </c>
      <c r="G55" s="1">
        <f>SUM(CSFL99:CSFL84!G55)</f>
        <v>4</v>
      </c>
      <c r="H55" s="1">
        <f>SUM(CSFL99:CSFL84!H55)</f>
        <v>60</v>
      </c>
      <c r="I55" s="1">
        <f>SUM(CSFL99:CSFL84!I55)</f>
        <v>61</v>
      </c>
      <c r="J55" s="9">
        <f t="shared" si="10"/>
        <v>83</v>
      </c>
      <c r="K55" s="9">
        <f t="shared" si="11"/>
        <v>114</v>
      </c>
      <c r="L55" s="9">
        <f t="shared" si="17"/>
        <v>5008.097791798107</v>
      </c>
      <c r="M55" s="9">
        <f t="shared" si="17"/>
        <v>4272</v>
      </c>
      <c r="N55" s="5">
        <f t="shared" si="12"/>
        <v>102.62170206661952</v>
      </c>
      <c r="O55" s="11">
        <f t="shared" si="16"/>
        <v>4834.2103083197935</v>
      </c>
      <c r="P55" s="5">
        <f t="shared" si="13"/>
        <v>71.76573823209553</v>
      </c>
      <c r="Q55" s="9">
        <f t="shared" si="14"/>
        <v>9</v>
      </c>
      <c r="R55" s="9">
        <f t="shared" si="15"/>
        <v>206</v>
      </c>
    </row>
    <row r="56" spans="1:18" ht="12.75">
      <c r="A56" s="19">
        <v>32799</v>
      </c>
      <c r="B56" s="1">
        <f>SUM(CSFL99:CSFL84!B56)</f>
        <v>4</v>
      </c>
      <c r="C56" s="1">
        <f>SUM(CSFL99:CSFL84!C56)</f>
        <v>2</v>
      </c>
      <c r="D56" s="1">
        <f>SUM(CSFL99:CSFL84!D56)</f>
        <v>38</v>
      </c>
      <c r="E56" s="1">
        <f>SUM(CSFL99:CSFL84!E56)</f>
        <v>34</v>
      </c>
      <c r="F56" s="1">
        <f>SUM(CSFL99:CSFL84!F56)</f>
        <v>3</v>
      </c>
      <c r="G56" s="1">
        <f>SUM(CSFL99:CSFL84!G56)</f>
        <v>0</v>
      </c>
      <c r="H56" s="1">
        <f>SUM(CSFL99:CSFL84!H56)</f>
        <v>51</v>
      </c>
      <c r="I56" s="1">
        <f>SUM(CSFL99:CSFL84!I56)</f>
        <v>46</v>
      </c>
      <c r="J56" s="9">
        <f t="shared" si="10"/>
        <v>66</v>
      </c>
      <c r="K56" s="9">
        <f t="shared" si="11"/>
        <v>94</v>
      </c>
      <c r="L56" s="9">
        <f t="shared" si="17"/>
        <v>5074.097791798107</v>
      </c>
      <c r="M56" s="9">
        <f t="shared" si="17"/>
        <v>4366</v>
      </c>
      <c r="N56" s="5">
        <f t="shared" si="12"/>
        <v>83.34757528253363</v>
      </c>
      <c r="O56" s="11">
        <f t="shared" si="16"/>
        <v>4917.557883602327</v>
      </c>
      <c r="P56" s="5">
        <f t="shared" si="13"/>
        <v>73.00306550759943</v>
      </c>
      <c r="Q56" s="9">
        <f t="shared" si="14"/>
        <v>9</v>
      </c>
      <c r="R56" s="9">
        <f t="shared" si="15"/>
        <v>169</v>
      </c>
    </row>
    <row r="57" spans="1:18" ht="12.75">
      <c r="A57" s="19">
        <v>32800</v>
      </c>
      <c r="B57" s="1">
        <f>SUM(CSFL99:CSFL84!B57)</f>
        <v>1</v>
      </c>
      <c r="C57" s="1">
        <f>SUM(CSFL99:CSFL84!C57)</f>
        <v>2</v>
      </c>
      <c r="D57" s="1">
        <f>SUM(CSFL99:CSFL84!D57)</f>
        <v>37</v>
      </c>
      <c r="E57" s="1">
        <f>SUM(CSFL99:CSFL84!E57)</f>
        <v>45</v>
      </c>
      <c r="F57" s="1">
        <f>SUM(CSFL99:CSFL84!F57)</f>
        <v>1</v>
      </c>
      <c r="G57" s="1">
        <f>SUM(CSFL99:CSFL84!G57)</f>
        <v>2</v>
      </c>
      <c r="H57" s="1">
        <f>SUM(CSFL99:CSFL84!H57)</f>
        <v>27</v>
      </c>
      <c r="I57" s="1">
        <f>SUM(CSFL99:CSFL84!I57)</f>
        <v>69</v>
      </c>
      <c r="J57" s="9">
        <f t="shared" si="10"/>
        <v>79</v>
      </c>
      <c r="K57" s="9">
        <f t="shared" si="11"/>
        <v>93</v>
      </c>
      <c r="L57" s="9">
        <f t="shared" si="17"/>
        <v>5153.097791798107</v>
      </c>
      <c r="M57" s="9">
        <f t="shared" si="17"/>
        <v>4459</v>
      </c>
      <c r="N57" s="5">
        <f t="shared" si="12"/>
        <v>89.59864342872365</v>
      </c>
      <c r="O57" s="11">
        <f t="shared" si="16"/>
        <v>5007.15652703105</v>
      </c>
      <c r="P57" s="5">
        <f t="shared" si="13"/>
        <v>74.3331923287661</v>
      </c>
      <c r="Q57" s="9">
        <f t="shared" si="14"/>
        <v>6</v>
      </c>
      <c r="R57" s="9">
        <f t="shared" si="15"/>
        <v>178</v>
      </c>
    </row>
    <row r="58" spans="1:18" ht="12.75">
      <c r="A58" s="19">
        <v>32801</v>
      </c>
      <c r="B58" s="1">
        <f>SUM(CSFL99:CSFL84!B58)</f>
        <v>0</v>
      </c>
      <c r="C58" s="1">
        <f>SUM(CSFL99:CSFL84!C58)</f>
        <v>1</v>
      </c>
      <c r="D58" s="1">
        <f>SUM(CSFL99:CSFL84!D58)</f>
        <v>61</v>
      </c>
      <c r="E58" s="1">
        <f>SUM(CSFL99:CSFL84!E58)</f>
        <v>68</v>
      </c>
      <c r="F58" s="1">
        <f>SUM(CSFL99:CSFL84!F58)</f>
        <v>1</v>
      </c>
      <c r="G58" s="1">
        <f>SUM(CSFL99:CSFL84!G58)</f>
        <v>2</v>
      </c>
      <c r="H58" s="1">
        <f>SUM(CSFL99:CSFL84!H58)</f>
        <v>62</v>
      </c>
      <c r="I58" s="1">
        <f>SUM(CSFL99:CSFL84!I58)</f>
        <v>65</v>
      </c>
      <c r="J58" s="9">
        <f t="shared" si="10"/>
        <v>128</v>
      </c>
      <c r="K58" s="9">
        <f t="shared" si="11"/>
        <v>124</v>
      </c>
      <c r="L58" s="9">
        <f t="shared" si="17"/>
        <v>5281.097791798107</v>
      </c>
      <c r="M58" s="9">
        <f t="shared" si="17"/>
        <v>4583</v>
      </c>
      <c r="N58" s="5">
        <f t="shared" si="12"/>
        <v>131.27243106999046</v>
      </c>
      <c r="O58" s="11">
        <f t="shared" si="16"/>
        <v>5138.428958101041</v>
      </c>
      <c r="P58" s="5">
        <f t="shared" si="13"/>
        <v>76.28198278768474</v>
      </c>
      <c r="Q58" s="9">
        <f t="shared" si="14"/>
        <v>4</v>
      </c>
      <c r="R58" s="9">
        <f t="shared" si="15"/>
        <v>256</v>
      </c>
    </row>
    <row r="59" spans="1:18" ht="12.75">
      <c r="A59" s="19">
        <v>32802</v>
      </c>
      <c r="B59" s="1">
        <f>SUM(CSFL99:CSFL84!B59)</f>
        <v>2</v>
      </c>
      <c r="C59" s="1">
        <f>SUM(CSFL99:CSFL84!C59)</f>
        <v>1</v>
      </c>
      <c r="D59" s="1">
        <f>SUM(CSFL99:CSFL84!D59)</f>
        <v>88</v>
      </c>
      <c r="E59" s="1">
        <f>SUM(CSFL99:CSFL84!E59)</f>
        <v>57</v>
      </c>
      <c r="F59" s="1">
        <f>SUM(CSFL99:CSFL84!F59)</f>
        <v>1</v>
      </c>
      <c r="G59" s="1">
        <f>SUM(CSFL99:CSFL84!G59)</f>
        <v>6</v>
      </c>
      <c r="H59" s="1">
        <f>SUM(CSFL99:CSFL84!H59)</f>
        <v>73</v>
      </c>
      <c r="I59" s="1">
        <f>SUM(CSFL99:CSFL84!I59)</f>
        <v>80</v>
      </c>
      <c r="J59" s="9">
        <f t="shared" si="10"/>
        <v>142</v>
      </c>
      <c r="K59" s="9">
        <f t="shared" si="11"/>
        <v>146</v>
      </c>
      <c r="L59" s="9">
        <f t="shared" si="17"/>
        <v>5423.097791798107</v>
      </c>
      <c r="M59" s="9">
        <f t="shared" si="17"/>
        <v>4729</v>
      </c>
      <c r="N59" s="5">
        <f t="shared" si="12"/>
        <v>150.02563550856053</v>
      </c>
      <c r="O59" s="11">
        <f t="shared" si="16"/>
        <v>5288.454593609601</v>
      </c>
      <c r="P59" s="5">
        <f t="shared" si="13"/>
        <v>78.50917188359175</v>
      </c>
      <c r="Q59" s="9">
        <f t="shared" si="14"/>
        <v>10</v>
      </c>
      <c r="R59" s="9">
        <f t="shared" si="15"/>
        <v>298</v>
      </c>
    </row>
    <row r="60" spans="1:18" ht="12.75">
      <c r="A60" s="19">
        <v>32803</v>
      </c>
      <c r="B60" s="1">
        <f>SUM(CSFL99:CSFL84!B60)</f>
        <v>3</v>
      </c>
      <c r="C60" s="1">
        <f>SUM(CSFL99:CSFL84!C60)</f>
        <v>1</v>
      </c>
      <c r="D60" s="1">
        <f>SUM(CSFL99:CSFL84!D60)</f>
        <v>47</v>
      </c>
      <c r="E60" s="1">
        <f>SUM(CSFL99:CSFL84!E60)</f>
        <v>42</v>
      </c>
      <c r="F60" s="1">
        <f>SUM(CSFL99:CSFL84!F60)</f>
        <v>1</v>
      </c>
      <c r="G60" s="1">
        <f>SUM(CSFL99:CSFL84!G60)</f>
        <v>3</v>
      </c>
      <c r="H60" s="1">
        <f>SUM(CSFL99:CSFL84!H60)</f>
        <v>40</v>
      </c>
      <c r="I60" s="1">
        <f>SUM(CSFL99:CSFL84!I60)</f>
        <v>42</v>
      </c>
      <c r="J60" s="9">
        <f t="shared" si="10"/>
        <v>85</v>
      </c>
      <c r="K60" s="9">
        <f t="shared" si="11"/>
        <v>78</v>
      </c>
      <c r="L60" s="9">
        <f t="shared" si="17"/>
        <v>5508.097791798107</v>
      </c>
      <c r="M60" s="9">
        <f t="shared" si="17"/>
        <v>4807</v>
      </c>
      <c r="N60" s="5">
        <f t="shared" si="12"/>
        <v>84.91034231908114</v>
      </c>
      <c r="O60" s="11">
        <f t="shared" si="16"/>
        <v>5373.364935928682</v>
      </c>
      <c r="P60" s="5">
        <f t="shared" si="13"/>
        <v>79.76969904551135</v>
      </c>
      <c r="Q60" s="9">
        <f t="shared" si="14"/>
        <v>8</v>
      </c>
      <c r="R60" s="9">
        <f t="shared" si="15"/>
        <v>171</v>
      </c>
    </row>
    <row r="61" spans="1:18" ht="12.75">
      <c r="A61" s="19">
        <v>32804</v>
      </c>
      <c r="B61" s="1">
        <f>SUM(CSFL99:CSFL84!B61)</f>
        <v>3</v>
      </c>
      <c r="C61" s="1">
        <f>SUM(CSFL99:CSFL84!C61)</f>
        <v>3</v>
      </c>
      <c r="D61" s="1">
        <f>SUM(CSFL99:CSFL84!D61)</f>
        <v>37</v>
      </c>
      <c r="E61" s="1">
        <f>SUM(CSFL99:CSFL84!E61)</f>
        <v>47</v>
      </c>
      <c r="F61" s="1">
        <f>SUM(CSFL99:CSFL84!F61)</f>
        <v>1</v>
      </c>
      <c r="G61" s="1">
        <f>SUM(CSFL99:CSFL84!G61)</f>
        <v>3</v>
      </c>
      <c r="H61" s="1">
        <f>SUM(CSFL99:CSFL84!H61)</f>
        <v>48</v>
      </c>
      <c r="I61" s="1">
        <f>SUM(CSFL99:CSFL84!I61)</f>
        <v>47</v>
      </c>
      <c r="J61" s="9">
        <f t="shared" si="10"/>
        <v>78</v>
      </c>
      <c r="K61" s="9">
        <f t="shared" si="11"/>
        <v>91</v>
      </c>
      <c r="L61" s="9">
        <f t="shared" si="17"/>
        <v>5586.097791798107</v>
      </c>
      <c r="M61" s="9">
        <f t="shared" si="17"/>
        <v>4898</v>
      </c>
      <c r="N61" s="5">
        <f t="shared" si="12"/>
        <v>88.03587639217614</v>
      </c>
      <c r="O61" s="11">
        <f t="shared" si="16"/>
        <v>5461.400812320858</v>
      </c>
      <c r="P61" s="5">
        <f t="shared" si="13"/>
        <v>81.07662598026234</v>
      </c>
      <c r="Q61" s="9">
        <f t="shared" si="14"/>
        <v>10</v>
      </c>
      <c r="R61" s="9">
        <f t="shared" si="15"/>
        <v>179</v>
      </c>
    </row>
    <row r="62" spans="1:18" ht="12.75">
      <c r="A62" s="19">
        <v>32805</v>
      </c>
      <c r="B62" s="1">
        <f>SUM(CSFL99:CSFL84!B62)</f>
        <v>6</v>
      </c>
      <c r="C62" s="1">
        <f>SUM(CSFL99:CSFL84!C62)</f>
        <v>6</v>
      </c>
      <c r="D62" s="1">
        <f>SUM(CSFL99:CSFL84!D62)</f>
        <v>60</v>
      </c>
      <c r="E62" s="1">
        <f>SUM(CSFL99:CSFL84!E62)</f>
        <v>39</v>
      </c>
      <c r="F62" s="1">
        <f>SUM(CSFL99:CSFL84!F62)</f>
        <v>2</v>
      </c>
      <c r="G62" s="1">
        <f>SUM(CSFL99:CSFL84!G62)</f>
        <v>4</v>
      </c>
      <c r="H62" s="1">
        <f>SUM(CSFL99:CSFL84!H62)</f>
        <v>50</v>
      </c>
      <c r="I62" s="1">
        <f>SUM(CSFL99:CSFL84!I62)</f>
        <v>44</v>
      </c>
      <c r="J62" s="9">
        <f t="shared" si="10"/>
        <v>87</v>
      </c>
      <c r="K62" s="9">
        <f t="shared" si="11"/>
        <v>88</v>
      </c>
      <c r="L62" s="9">
        <f t="shared" si="17"/>
        <v>5673.097791798107</v>
      </c>
      <c r="M62" s="9">
        <f t="shared" si="17"/>
        <v>4986</v>
      </c>
      <c r="N62" s="5">
        <f t="shared" si="12"/>
        <v>91.16141046527116</v>
      </c>
      <c r="O62" s="11">
        <f t="shared" si="16"/>
        <v>5552.562222786129</v>
      </c>
      <c r="P62" s="5">
        <f t="shared" si="13"/>
        <v>82.42995268784472</v>
      </c>
      <c r="Q62" s="9">
        <f t="shared" si="14"/>
        <v>18</v>
      </c>
      <c r="R62" s="9">
        <f t="shared" si="15"/>
        <v>193</v>
      </c>
    </row>
    <row r="63" spans="1:18" ht="12.75">
      <c r="A63" s="19">
        <v>32806</v>
      </c>
      <c r="B63" s="1">
        <f>SUM(CSFL99:CSFL84!B63)</f>
        <v>4</v>
      </c>
      <c r="C63" s="1">
        <f>SUM(CSFL99:CSFL84!C63)</f>
        <v>2</v>
      </c>
      <c r="D63" s="1">
        <f>SUM(CSFL99:CSFL84!D63)</f>
        <v>27</v>
      </c>
      <c r="E63" s="1">
        <f>SUM(CSFL99:CSFL84!E63)</f>
        <v>20</v>
      </c>
      <c r="F63" s="1">
        <f>SUM(CSFL99:CSFL84!F63)</f>
        <v>2</v>
      </c>
      <c r="G63" s="1">
        <f>SUM(CSFL99:CSFL84!G63)</f>
        <v>2</v>
      </c>
      <c r="H63" s="1">
        <f>SUM(CSFL99:CSFL84!H63)</f>
        <v>28</v>
      </c>
      <c r="I63" s="1">
        <f>SUM(CSFL99:CSFL84!I63)</f>
        <v>39</v>
      </c>
      <c r="J63" s="9">
        <f t="shared" si="10"/>
        <v>41</v>
      </c>
      <c r="K63" s="9">
        <f t="shared" si="11"/>
        <v>63</v>
      </c>
      <c r="L63" s="9">
        <f t="shared" si="17"/>
        <v>5714.097791798107</v>
      </c>
      <c r="M63" s="9">
        <f t="shared" si="17"/>
        <v>5049</v>
      </c>
      <c r="N63" s="5">
        <f t="shared" si="12"/>
        <v>54.17592393364686</v>
      </c>
      <c r="O63" s="11">
        <f t="shared" si="16"/>
        <v>5606.738146719776</v>
      </c>
      <c r="P63" s="5">
        <f t="shared" si="13"/>
        <v>83.23421541692225</v>
      </c>
      <c r="Q63" s="9">
        <f t="shared" si="14"/>
        <v>10</v>
      </c>
      <c r="R63" s="9">
        <f t="shared" si="15"/>
        <v>114</v>
      </c>
    </row>
    <row r="64" spans="1:18" ht="12.75">
      <c r="A64" s="19">
        <v>32807</v>
      </c>
      <c r="B64" s="1">
        <f>SUM(CSFL99:CSFL84!B64)</f>
        <v>4</v>
      </c>
      <c r="C64" s="1">
        <f>SUM(CSFL99:CSFL84!C64)</f>
        <v>0</v>
      </c>
      <c r="D64" s="1">
        <f>SUM(CSFL99:CSFL84!D64)</f>
        <v>57</v>
      </c>
      <c r="E64" s="1">
        <f>SUM(CSFL99:CSFL84!E64)</f>
        <v>47</v>
      </c>
      <c r="F64" s="1">
        <f>SUM(CSFL99:CSFL84!F64)</f>
        <v>1</v>
      </c>
      <c r="G64" s="1">
        <f>SUM(CSFL99:CSFL84!G64)</f>
        <v>3</v>
      </c>
      <c r="H64" s="1">
        <f>SUM(CSFL99:CSFL84!H64)</f>
        <v>52</v>
      </c>
      <c r="I64" s="1">
        <f>SUM(CSFL99:CSFL84!I64)</f>
        <v>60</v>
      </c>
      <c r="J64" s="9">
        <f t="shared" si="10"/>
        <v>100</v>
      </c>
      <c r="K64" s="9">
        <f t="shared" si="11"/>
        <v>108</v>
      </c>
      <c r="L64" s="9">
        <f t="shared" si="17"/>
        <v>5814.097791798107</v>
      </c>
      <c r="M64" s="9">
        <f t="shared" si="17"/>
        <v>5157</v>
      </c>
      <c r="N64" s="5">
        <f t="shared" si="12"/>
        <v>108.35184786729371</v>
      </c>
      <c r="O64" s="11">
        <f t="shared" si="16"/>
        <v>5715.08999458707</v>
      </c>
      <c r="P64" s="5">
        <f t="shared" si="13"/>
        <v>84.84274087507731</v>
      </c>
      <c r="Q64" s="9">
        <f t="shared" si="14"/>
        <v>8</v>
      </c>
      <c r="R64" s="9">
        <f t="shared" si="15"/>
        <v>216</v>
      </c>
    </row>
    <row r="65" spans="1:18" ht="12.75">
      <c r="A65" s="19">
        <v>32808</v>
      </c>
      <c r="B65" s="1">
        <f>SUM(CSFL99:CSFL84!B65)</f>
        <v>2</v>
      </c>
      <c r="C65" s="1">
        <f>SUM(CSFL99:CSFL84!C65)</f>
        <v>0</v>
      </c>
      <c r="D65" s="1">
        <f>SUM(CSFL99:CSFL84!D65)</f>
        <v>16</v>
      </c>
      <c r="E65" s="1">
        <f>SUM(CSFL99:CSFL84!E65)</f>
        <v>22</v>
      </c>
      <c r="F65" s="1">
        <f>SUM(CSFL99:CSFL84!F65)</f>
        <v>1</v>
      </c>
      <c r="G65" s="1">
        <f>SUM(CSFL99:CSFL84!G65)</f>
        <v>0</v>
      </c>
      <c r="H65" s="1">
        <f>SUM(CSFL99:CSFL84!H65)</f>
        <v>15</v>
      </c>
      <c r="I65" s="1">
        <f>SUM(CSFL99:CSFL84!I65)</f>
        <v>20</v>
      </c>
      <c r="J65" s="9">
        <f t="shared" si="10"/>
        <v>36</v>
      </c>
      <c r="K65" s="9">
        <f t="shared" si="11"/>
        <v>34</v>
      </c>
      <c r="L65" s="9">
        <f aca="true" t="shared" si="18" ref="L65:M84">L64+J65</f>
        <v>5850.097791798107</v>
      </c>
      <c r="M65" s="9">
        <f t="shared" si="18"/>
        <v>5191</v>
      </c>
      <c r="N65" s="5">
        <f t="shared" si="12"/>
        <v>36.46456418610846</v>
      </c>
      <c r="O65" s="11">
        <f t="shared" si="16"/>
        <v>5751.5545587731785</v>
      </c>
      <c r="P65" s="5">
        <f t="shared" si="13"/>
        <v>85.38407155811028</v>
      </c>
      <c r="Q65" s="9">
        <f t="shared" si="14"/>
        <v>3</v>
      </c>
      <c r="R65" s="9">
        <f t="shared" si="15"/>
        <v>73</v>
      </c>
    </row>
    <row r="66" spans="1:18" ht="12.75">
      <c r="A66" s="19">
        <v>32809</v>
      </c>
      <c r="B66" s="1">
        <f>SUM(CSFL99:CSFL84!B66)</f>
        <v>2</v>
      </c>
      <c r="C66" s="1">
        <f>SUM(CSFL99:CSFL84!C66)</f>
        <v>4</v>
      </c>
      <c r="D66" s="1">
        <f>SUM(CSFL99:CSFL84!D66)</f>
        <v>28</v>
      </c>
      <c r="E66" s="1">
        <f>SUM(CSFL99:CSFL84!E66)</f>
        <v>44</v>
      </c>
      <c r="F66" s="1">
        <f>SUM(CSFL99:CSFL84!F66)</f>
        <v>0</v>
      </c>
      <c r="G66" s="1">
        <f>SUM(CSFL99:CSFL84!G66)</f>
        <v>2</v>
      </c>
      <c r="H66" s="1">
        <f>SUM(CSFL99:CSFL84!H66)</f>
        <v>37</v>
      </c>
      <c r="I66" s="1">
        <f>SUM(CSFL99:CSFL84!I66)</f>
        <v>52</v>
      </c>
      <c r="J66" s="9">
        <f t="shared" si="10"/>
        <v>66</v>
      </c>
      <c r="K66" s="9">
        <f t="shared" si="11"/>
        <v>87</v>
      </c>
      <c r="L66" s="9">
        <f t="shared" si="18"/>
        <v>5916.097791798107</v>
      </c>
      <c r="M66" s="9">
        <f t="shared" si="18"/>
        <v>5278</v>
      </c>
      <c r="N66" s="5">
        <f t="shared" si="12"/>
        <v>79.70111886392277</v>
      </c>
      <c r="O66" s="11">
        <f t="shared" si="16"/>
        <v>5831.255677637101</v>
      </c>
      <c r="P66" s="5">
        <f t="shared" si="13"/>
        <v>86.56726576531089</v>
      </c>
      <c r="Q66" s="9">
        <f t="shared" si="14"/>
        <v>8</v>
      </c>
      <c r="R66" s="9">
        <f t="shared" si="15"/>
        <v>161</v>
      </c>
    </row>
    <row r="67" spans="1:19" ht="12.75">
      <c r="A67" s="19">
        <v>32810</v>
      </c>
      <c r="B67" s="1">
        <f>SUM(CSFL99:CSFL84!B67)</f>
        <v>0</v>
      </c>
      <c r="C67" s="1">
        <f>SUM(CSFL99:CSFL84!C67)</f>
        <v>0</v>
      </c>
      <c r="D67" s="1">
        <f>SUM(CSFL99:CSFL84!D67)</f>
        <v>15</v>
      </c>
      <c r="E67" s="1">
        <f>SUM(CSFL99:CSFL84!E67)</f>
        <v>8</v>
      </c>
      <c r="F67" s="1">
        <f>SUM(CSFL99:CSFL84!F67)</f>
        <v>1</v>
      </c>
      <c r="G67" s="1">
        <f>SUM(CSFL99:CSFL84!G67)</f>
        <v>0</v>
      </c>
      <c r="H67" s="1">
        <f>SUM(CSFL99:CSFL84!H67)</f>
        <v>11</v>
      </c>
      <c r="I67" s="1">
        <f>SUM(CSFL99:CSFL84!I67)</f>
        <v>8</v>
      </c>
      <c r="J67" s="9">
        <f t="shared" si="10"/>
        <v>23</v>
      </c>
      <c r="K67" s="9">
        <f t="shared" si="11"/>
        <v>18</v>
      </c>
      <c r="L67" s="9">
        <f t="shared" si="18"/>
        <v>5939.097791798107</v>
      </c>
      <c r="M67" s="9">
        <f t="shared" si="18"/>
        <v>5296</v>
      </c>
      <c r="N67" s="5">
        <f t="shared" si="12"/>
        <v>21.35781616614924</v>
      </c>
      <c r="O67" s="11">
        <f t="shared" si="16"/>
        <v>5852.61349380325</v>
      </c>
      <c r="P67" s="5">
        <f t="shared" si="13"/>
        <v>86.88433087965876</v>
      </c>
      <c r="Q67" s="9">
        <f t="shared" si="14"/>
        <v>1</v>
      </c>
      <c r="R67" s="9">
        <f t="shared" si="15"/>
        <v>42</v>
      </c>
      <c r="S67" s="8" t="s">
        <v>62</v>
      </c>
    </row>
    <row r="68" spans="1:18" ht="12.75">
      <c r="A68" s="19">
        <v>32811</v>
      </c>
      <c r="B68" s="1">
        <f>SUM(CSFL99:CSFL84!B68)</f>
        <v>0</v>
      </c>
      <c r="C68" s="1">
        <f>SUM(CSFL99:CSFL84!C68)</f>
        <v>0</v>
      </c>
      <c r="D68" s="1">
        <f>SUM(CSFL99:CSFL84!D68)</f>
        <v>28</v>
      </c>
      <c r="E68" s="1">
        <f>SUM(CSFL99:CSFL84!E68)</f>
        <v>34</v>
      </c>
      <c r="F68" s="1">
        <f>SUM(CSFL99:CSFL84!F68)</f>
        <v>0</v>
      </c>
      <c r="G68" s="1">
        <f>SUM(CSFL99:CSFL84!G68)</f>
        <v>3</v>
      </c>
      <c r="H68" s="1">
        <f>SUM(CSFL99:CSFL84!H68)</f>
        <v>23</v>
      </c>
      <c r="I68" s="1">
        <f>SUM(CSFL99:CSFL84!I68)</f>
        <v>28</v>
      </c>
      <c r="J68" s="9">
        <f aca="true" t="shared" si="19" ref="J68:J101">-B68-C68+D68+E68</f>
        <v>62</v>
      </c>
      <c r="K68" s="9">
        <f aca="true" t="shared" si="20" ref="K68:K101">-F68-G68+H68+I68</f>
        <v>48</v>
      </c>
      <c r="L68" s="9">
        <f t="shared" si="18"/>
        <v>6001.097791798107</v>
      </c>
      <c r="M68" s="9">
        <f t="shared" si="18"/>
        <v>5344</v>
      </c>
      <c r="N68" s="5">
        <f aca="true" t="shared" si="21" ref="N68:N101">(+J68+K68)*($J$103/($J$103+$K$103))</f>
        <v>57.30145800674187</v>
      </c>
      <c r="O68" s="11">
        <f t="shared" si="16"/>
        <v>5909.914951809992</v>
      </c>
      <c r="P68" s="5">
        <f aca="true" t="shared" si="22" ref="P68:P101">O68*100/$N$103</f>
        <v>87.73499338156768</v>
      </c>
      <c r="Q68" s="9">
        <f aca="true" t="shared" si="23" ref="Q68:Q101">+B68+C68+F68+G68</f>
        <v>3</v>
      </c>
      <c r="R68" s="9">
        <f aca="true" t="shared" si="24" ref="R68:R101">D68+E68+H68+I68</f>
        <v>113</v>
      </c>
    </row>
    <row r="69" spans="1:18" ht="12.75">
      <c r="A69" s="19">
        <v>32812</v>
      </c>
      <c r="B69" s="1">
        <f>SUM(CSFL99:CSFL84!B69)</f>
        <v>3</v>
      </c>
      <c r="C69" s="1">
        <f>SUM(CSFL99:CSFL84!C69)</f>
        <v>0</v>
      </c>
      <c r="D69" s="1">
        <f>SUM(CSFL99:CSFL84!D69)</f>
        <v>9</v>
      </c>
      <c r="E69" s="1">
        <f>SUM(CSFL99:CSFL84!E69)</f>
        <v>10</v>
      </c>
      <c r="F69" s="1">
        <f>SUM(CSFL99:CSFL84!F69)</f>
        <v>1</v>
      </c>
      <c r="G69" s="1">
        <f>SUM(CSFL99:CSFL84!G69)</f>
        <v>2</v>
      </c>
      <c r="H69" s="1">
        <f>SUM(CSFL99:CSFL84!H69)</f>
        <v>12</v>
      </c>
      <c r="I69" s="1">
        <f>SUM(CSFL99:CSFL84!I69)</f>
        <v>17</v>
      </c>
      <c r="J69" s="9">
        <f t="shared" si="19"/>
        <v>16</v>
      </c>
      <c r="K69" s="9">
        <f t="shared" si="20"/>
        <v>26</v>
      </c>
      <c r="L69" s="9">
        <f t="shared" si="18"/>
        <v>6017.097791798107</v>
      </c>
      <c r="M69" s="9">
        <f t="shared" si="18"/>
        <v>5370</v>
      </c>
      <c r="N69" s="5">
        <f t="shared" si="21"/>
        <v>21.878738511665077</v>
      </c>
      <c r="O69" s="11">
        <f aca="true" t="shared" si="25" ref="O69:O101">O68+N69</f>
        <v>5931.793690321657</v>
      </c>
      <c r="P69" s="5">
        <f t="shared" si="22"/>
        <v>88.05979179138745</v>
      </c>
      <c r="Q69" s="9">
        <f t="shared" si="23"/>
        <v>6</v>
      </c>
      <c r="R69" s="9">
        <f t="shared" si="24"/>
        <v>48</v>
      </c>
    </row>
    <row r="70" spans="1:18" ht="12.75">
      <c r="A70" s="19">
        <v>32813</v>
      </c>
      <c r="B70" s="1">
        <f>SUM(CSFL99:CSFL84!B70)</f>
        <v>2</v>
      </c>
      <c r="C70" s="1">
        <f>SUM(CSFL99:CSFL84!C70)</f>
        <v>0</v>
      </c>
      <c r="D70" s="1">
        <f>SUM(CSFL99:CSFL84!D70)</f>
        <v>17</v>
      </c>
      <c r="E70" s="1">
        <f>SUM(CSFL99:CSFL84!E70)</f>
        <v>19</v>
      </c>
      <c r="F70" s="1">
        <f>SUM(CSFL99:CSFL84!F70)</f>
        <v>2</v>
      </c>
      <c r="G70" s="1">
        <f>SUM(CSFL99:CSFL84!G70)</f>
        <v>0</v>
      </c>
      <c r="H70" s="1">
        <f>SUM(CSFL99:CSFL84!H70)</f>
        <v>15</v>
      </c>
      <c r="I70" s="1">
        <f>SUM(CSFL99:CSFL84!I70)</f>
        <v>30</v>
      </c>
      <c r="J70" s="9">
        <f t="shared" si="19"/>
        <v>34</v>
      </c>
      <c r="K70" s="9">
        <f t="shared" si="20"/>
        <v>43</v>
      </c>
      <c r="L70" s="9">
        <f t="shared" si="18"/>
        <v>6051.097791798107</v>
      </c>
      <c r="M70" s="9">
        <f t="shared" si="18"/>
        <v>5413</v>
      </c>
      <c r="N70" s="5">
        <f t="shared" si="21"/>
        <v>40.11102060471931</v>
      </c>
      <c r="O70" s="11">
        <f t="shared" si="25"/>
        <v>5971.9047109263765</v>
      </c>
      <c r="P70" s="5">
        <f t="shared" si="22"/>
        <v>88.65525554272371</v>
      </c>
      <c r="Q70" s="9">
        <f t="shared" si="23"/>
        <v>4</v>
      </c>
      <c r="R70" s="9">
        <f t="shared" si="24"/>
        <v>81</v>
      </c>
    </row>
    <row r="71" spans="1:18" ht="12.75">
      <c r="A71" s="19">
        <v>32814</v>
      </c>
      <c r="B71" s="1">
        <f>SUM(CSFL99:CSFL84!B71)</f>
        <v>1</v>
      </c>
      <c r="C71" s="1">
        <f>SUM(CSFL99:CSFL84!C71)</f>
        <v>2</v>
      </c>
      <c r="D71" s="1">
        <f>SUM(CSFL99:CSFL84!D71)</f>
        <v>27</v>
      </c>
      <c r="E71" s="1">
        <f>SUM(CSFL99:CSFL84!E71)</f>
        <v>30</v>
      </c>
      <c r="F71" s="1">
        <f>SUM(CSFL99:CSFL84!F71)</f>
        <v>0</v>
      </c>
      <c r="G71" s="1">
        <f>SUM(CSFL99:CSFL84!G71)</f>
        <v>0</v>
      </c>
      <c r="H71" s="1">
        <f>SUM(CSFL99:CSFL84!H71)</f>
        <v>13</v>
      </c>
      <c r="I71" s="1">
        <f>SUM(CSFL99:CSFL84!I71)</f>
        <v>35</v>
      </c>
      <c r="J71" s="9">
        <f t="shared" si="19"/>
        <v>54</v>
      </c>
      <c r="K71" s="9">
        <f t="shared" si="20"/>
        <v>48</v>
      </c>
      <c r="L71" s="9">
        <f t="shared" si="18"/>
        <v>6105.097791798107</v>
      </c>
      <c r="M71" s="9">
        <f t="shared" si="18"/>
        <v>5461</v>
      </c>
      <c r="N71" s="5">
        <f t="shared" si="21"/>
        <v>53.134079242615186</v>
      </c>
      <c r="O71" s="11">
        <f t="shared" si="25"/>
        <v>6025.038790168992</v>
      </c>
      <c r="P71" s="5">
        <f t="shared" si="22"/>
        <v>89.44405168085744</v>
      </c>
      <c r="Q71" s="9">
        <f t="shared" si="23"/>
        <v>3</v>
      </c>
      <c r="R71" s="9">
        <f t="shared" si="24"/>
        <v>105</v>
      </c>
    </row>
    <row r="72" spans="1:18" ht="12.75">
      <c r="A72" s="19">
        <v>32815</v>
      </c>
      <c r="B72" s="1">
        <f>SUM(CSFL99:CSFL84!B72)</f>
        <v>1</v>
      </c>
      <c r="C72" s="1">
        <f>SUM(CSFL99:CSFL84!C72)</f>
        <v>0</v>
      </c>
      <c r="D72" s="1">
        <f>SUM(CSFL99:CSFL84!D72)</f>
        <v>9</v>
      </c>
      <c r="E72" s="1">
        <f>SUM(CSFL99:CSFL84!E72)</f>
        <v>14</v>
      </c>
      <c r="F72" s="1">
        <f>SUM(CSFL99:CSFL84!F72)</f>
        <v>1</v>
      </c>
      <c r="G72" s="1">
        <f>SUM(CSFL99:CSFL84!G72)</f>
        <v>1</v>
      </c>
      <c r="H72" s="1">
        <f>SUM(CSFL99:CSFL84!H72)</f>
        <v>9</v>
      </c>
      <c r="I72" s="1">
        <f>SUM(CSFL99:CSFL84!I72)</f>
        <v>22</v>
      </c>
      <c r="J72" s="9">
        <f t="shared" si="19"/>
        <v>22</v>
      </c>
      <c r="K72" s="9">
        <f t="shared" si="20"/>
        <v>29</v>
      </c>
      <c r="L72" s="9">
        <f t="shared" si="18"/>
        <v>6127.097791798107</v>
      </c>
      <c r="M72" s="9">
        <f t="shared" si="18"/>
        <v>5490</v>
      </c>
      <c r="N72" s="5">
        <f t="shared" si="21"/>
        <v>26.567039621307593</v>
      </c>
      <c r="O72" s="11">
        <f t="shared" si="25"/>
        <v>6051.605829790299</v>
      </c>
      <c r="P72" s="5">
        <f t="shared" si="22"/>
        <v>89.8384497499243</v>
      </c>
      <c r="Q72" s="9">
        <f t="shared" si="23"/>
        <v>3</v>
      </c>
      <c r="R72" s="9">
        <f t="shared" si="24"/>
        <v>54</v>
      </c>
    </row>
    <row r="73" spans="1:18" ht="12.75">
      <c r="A73" s="19">
        <v>32816</v>
      </c>
      <c r="B73" s="1">
        <f>SUM(CSFL99:CSFL84!B73)</f>
        <v>6</v>
      </c>
      <c r="C73" s="1">
        <f>SUM(CSFL99:CSFL84!C73)</f>
        <v>4</v>
      </c>
      <c r="D73" s="1">
        <f>SUM(CSFL99:CSFL84!D73)</f>
        <v>47</v>
      </c>
      <c r="E73" s="1">
        <f>SUM(CSFL99:CSFL84!E73)</f>
        <v>27</v>
      </c>
      <c r="F73" s="1">
        <f>SUM(CSFL99:CSFL84!F73)</f>
        <v>0</v>
      </c>
      <c r="G73" s="1">
        <f>SUM(CSFL99:CSFL84!G73)</f>
        <v>1</v>
      </c>
      <c r="H73" s="1">
        <f>SUM(CSFL99:CSFL84!H73)</f>
        <v>50</v>
      </c>
      <c r="I73" s="1">
        <f>SUM(CSFL99:CSFL84!I73)</f>
        <v>51</v>
      </c>
      <c r="J73" s="9">
        <f t="shared" si="19"/>
        <v>64</v>
      </c>
      <c r="K73" s="9">
        <f t="shared" si="20"/>
        <v>100</v>
      </c>
      <c r="L73" s="9">
        <f t="shared" si="18"/>
        <v>6191.097791798107</v>
      </c>
      <c r="M73" s="9">
        <f t="shared" si="18"/>
        <v>5590</v>
      </c>
      <c r="N73" s="5">
        <f t="shared" si="21"/>
        <v>85.43126466459697</v>
      </c>
      <c r="O73" s="11">
        <f t="shared" si="25"/>
        <v>6137.037094454896</v>
      </c>
      <c r="P73" s="5">
        <f t="shared" si="22"/>
        <v>91.10671020731579</v>
      </c>
      <c r="Q73" s="9">
        <f t="shared" si="23"/>
        <v>11</v>
      </c>
      <c r="R73" s="9">
        <f t="shared" si="24"/>
        <v>175</v>
      </c>
    </row>
    <row r="74" spans="1:18" ht="12.75">
      <c r="A74" s="19">
        <v>32817</v>
      </c>
      <c r="B74" s="1">
        <f>SUM(CSFL99:CSFL84!B74)</f>
        <v>0</v>
      </c>
      <c r="C74" s="1">
        <f>SUM(CSFL99:CSFL84!C74)</f>
        <v>0</v>
      </c>
      <c r="D74" s="1">
        <f>SUM(CSFL99:CSFL84!D74)</f>
        <v>10</v>
      </c>
      <c r="E74" s="1">
        <f>SUM(CSFL99:CSFL84!E74)</f>
        <v>10</v>
      </c>
      <c r="F74" s="1">
        <f>SUM(CSFL99:CSFL84!F74)</f>
        <v>0</v>
      </c>
      <c r="G74" s="1">
        <f>SUM(CSFL99:CSFL84!G74)</f>
        <v>1</v>
      </c>
      <c r="H74" s="1">
        <f>SUM(CSFL99:CSFL84!H74)</f>
        <v>8</v>
      </c>
      <c r="I74" s="1">
        <f>SUM(CSFL99:CSFL84!I74)</f>
        <v>18</v>
      </c>
      <c r="J74" s="9">
        <f t="shared" si="19"/>
        <v>20</v>
      </c>
      <c r="K74" s="9">
        <f t="shared" si="20"/>
        <v>25</v>
      </c>
      <c r="L74" s="9">
        <f t="shared" si="18"/>
        <v>6211.097791798107</v>
      </c>
      <c r="M74" s="9">
        <f t="shared" si="18"/>
        <v>5615</v>
      </c>
      <c r="N74" s="5">
        <f t="shared" si="21"/>
        <v>23.441505548212582</v>
      </c>
      <c r="O74" s="11">
        <f t="shared" si="25"/>
        <v>6160.478600003108</v>
      </c>
      <c r="P74" s="5">
        <f t="shared" si="22"/>
        <v>91.45470850355126</v>
      </c>
      <c r="Q74" s="9">
        <f t="shared" si="23"/>
        <v>1</v>
      </c>
      <c r="R74" s="9">
        <f t="shared" si="24"/>
        <v>46</v>
      </c>
    </row>
    <row r="75" spans="1:18" ht="12.75">
      <c r="A75" s="19">
        <v>32818</v>
      </c>
      <c r="B75" s="1">
        <f>SUM(CSFL99:CSFL84!B75)</f>
        <v>0</v>
      </c>
      <c r="C75" s="1">
        <f>SUM(CSFL99:CSFL84!C75)</f>
        <v>0</v>
      </c>
      <c r="D75" s="1">
        <f>SUM(CSFL99:CSFL84!D75)</f>
        <v>9</v>
      </c>
      <c r="E75" s="1">
        <f>SUM(CSFL99:CSFL84!E75)</f>
        <v>11</v>
      </c>
      <c r="F75" s="1">
        <f>SUM(CSFL99:CSFL84!F75)</f>
        <v>0</v>
      </c>
      <c r="G75" s="1">
        <f>SUM(CSFL99:CSFL84!G75)</f>
        <v>0</v>
      </c>
      <c r="H75" s="1">
        <f>SUM(CSFL99:CSFL84!H75)</f>
        <v>7</v>
      </c>
      <c r="I75" s="1">
        <f>SUM(CSFL99:CSFL84!I75)</f>
        <v>6</v>
      </c>
      <c r="J75" s="9">
        <f t="shared" si="19"/>
        <v>20</v>
      </c>
      <c r="K75" s="9">
        <f t="shared" si="20"/>
        <v>13</v>
      </c>
      <c r="L75" s="9">
        <f t="shared" si="18"/>
        <v>6231.097791798107</v>
      </c>
      <c r="M75" s="9">
        <f t="shared" si="18"/>
        <v>5628</v>
      </c>
      <c r="N75" s="5">
        <f t="shared" si="21"/>
        <v>17.19043740202256</v>
      </c>
      <c r="O75" s="11">
        <f t="shared" si="25"/>
        <v>6177.66903740513</v>
      </c>
      <c r="P75" s="5">
        <f t="shared" si="22"/>
        <v>91.70990725412393</v>
      </c>
      <c r="Q75" s="9">
        <f t="shared" si="23"/>
        <v>0</v>
      </c>
      <c r="R75" s="9">
        <f t="shared" si="24"/>
        <v>33</v>
      </c>
    </row>
    <row r="76" spans="1:18" ht="12.75">
      <c r="A76" s="19">
        <v>32819</v>
      </c>
      <c r="B76" s="1">
        <f>SUM(CSFL99:CSFL84!B76)</f>
        <v>0</v>
      </c>
      <c r="C76" s="1">
        <f>SUM(CSFL99:CSFL84!C76)</f>
        <v>1</v>
      </c>
      <c r="D76" s="1">
        <f>SUM(CSFL99:CSFL84!D76)</f>
        <v>52</v>
      </c>
      <c r="E76" s="1">
        <f>SUM(CSFL99:CSFL84!E76)</f>
        <v>29</v>
      </c>
      <c r="F76" s="1">
        <f>SUM(CSFL99:CSFL84!F76)</f>
        <v>0</v>
      </c>
      <c r="G76" s="1">
        <f>SUM(CSFL99:CSFL84!G76)</f>
        <v>2</v>
      </c>
      <c r="H76" s="1">
        <f>SUM(CSFL99:CSFL84!H76)</f>
        <v>37</v>
      </c>
      <c r="I76" s="1">
        <f>SUM(CSFL99:CSFL84!I76)</f>
        <v>67</v>
      </c>
      <c r="J76" s="9">
        <f t="shared" si="19"/>
        <v>80</v>
      </c>
      <c r="K76" s="9">
        <f t="shared" si="20"/>
        <v>102</v>
      </c>
      <c r="L76" s="9">
        <f t="shared" si="18"/>
        <v>6311.097791798107</v>
      </c>
      <c r="M76" s="9">
        <f t="shared" si="18"/>
        <v>5730</v>
      </c>
      <c r="N76" s="5">
        <f t="shared" si="21"/>
        <v>94.807866883882</v>
      </c>
      <c r="O76" s="11">
        <f t="shared" si="25"/>
        <v>6272.476904289012</v>
      </c>
      <c r="P76" s="5">
        <f t="shared" si="22"/>
        <v>93.11736703000962</v>
      </c>
      <c r="Q76" s="9">
        <f t="shared" si="23"/>
        <v>3</v>
      </c>
      <c r="R76" s="9">
        <f t="shared" si="24"/>
        <v>185</v>
      </c>
    </row>
    <row r="77" spans="1:18" ht="12.75">
      <c r="A77" s="19">
        <v>32820</v>
      </c>
      <c r="B77" s="1">
        <f>SUM(CSFL99:CSFL84!B77)</f>
        <v>0</v>
      </c>
      <c r="C77" s="1">
        <f>SUM(CSFL99:CSFL84!C77)</f>
        <v>0</v>
      </c>
      <c r="D77" s="1">
        <f>SUM(CSFL99:CSFL84!D77)</f>
        <v>27</v>
      </c>
      <c r="E77" s="1">
        <f>SUM(CSFL99:CSFL84!E77)</f>
        <v>26</v>
      </c>
      <c r="F77" s="1">
        <f>SUM(CSFL99:CSFL84!F77)</f>
        <v>3</v>
      </c>
      <c r="G77" s="1">
        <f>SUM(CSFL99:CSFL84!G77)</f>
        <v>0</v>
      </c>
      <c r="H77" s="1">
        <f>SUM(CSFL99:CSFL84!H77)</f>
        <v>15</v>
      </c>
      <c r="I77" s="1">
        <f>SUM(CSFL99:CSFL84!I77)</f>
        <v>33</v>
      </c>
      <c r="J77" s="9">
        <f t="shared" si="19"/>
        <v>53</v>
      </c>
      <c r="K77" s="9">
        <f t="shared" si="20"/>
        <v>45</v>
      </c>
      <c r="L77" s="9">
        <f t="shared" si="18"/>
        <v>6364.097791798107</v>
      </c>
      <c r="M77" s="9">
        <f t="shared" si="18"/>
        <v>5775</v>
      </c>
      <c r="N77" s="5">
        <f t="shared" si="21"/>
        <v>51.050389860551846</v>
      </c>
      <c r="O77" s="11">
        <f t="shared" si="25"/>
        <v>6323.527294149564</v>
      </c>
      <c r="P77" s="5">
        <f t="shared" si="22"/>
        <v>93.87522998625575</v>
      </c>
      <c r="Q77" s="9">
        <f t="shared" si="23"/>
        <v>3</v>
      </c>
      <c r="R77" s="9">
        <f t="shared" si="24"/>
        <v>101</v>
      </c>
    </row>
    <row r="78" spans="1:18" ht="12.75">
      <c r="A78" s="19">
        <v>32821</v>
      </c>
      <c r="B78" s="1">
        <f>SUM(CSFL99:CSFL84!B78)</f>
        <v>1</v>
      </c>
      <c r="C78" s="1">
        <f>SUM(CSFL99:CSFL84!C78)</f>
        <v>1</v>
      </c>
      <c r="D78" s="1">
        <f>SUM(CSFL99:CSFL84!D78)</f>
        <v>30</v>
      </c>
      <c r="E78" s="1">
        <f>SUM(CSFL99:CSFL84!E78)</f>
        <v>30</v>
      </c>
      <c r="F78" s="1">
        <f>SUM(CSFL99:CSFL84!F78)</f>
        <v>1</v>
      </c>
      <c r="G78" s="1">
        <f>SUM(CSFL99:CSFL84!G78)</f>
        <v>1</v>
      </c>
      <c r="H78" s="1">
        <f>SUM(CSFL99:CSFL84!H78)</f>
        <v>38</v>
      </c>
      <c r="I78" s="1">
        <f>SUM(CSFL99:CSFL84!I78)</f>
        <v>41</v>
      </c>
      <c r="J78" s="9">
        <f t="shared" si="19"/>
        <v>58</v>
      </c>
      <c r="K78" s="9">
        <f t="shared" si="20"/>
        <v>77</v>
      </c>
      <c r="L78" s="9">
        <f t="shared" si="18"/>
        <v>6422.097791798107</v>
      </c>
      <c r="M78" s="9">
        <f t="shared" si="18"/>
        <v>5852</v>
      </c>
      <c r="N78" s="5">
        <f t="shared" si="21"/>
        <v>70.32451664463775</v>
      </c>
      <c r="O78" s="11">
        <f t="shared" si="25"/>
        <v>6393.851810794202</v>
      </c>
      <c r="P78" s="5">
        <f t="shared" si="22"/>
        <v>94.91922487496215</v>
      </c>
      <c r="Q78" s="9">
        <f t="shared" si="23"/>
        <v>4</v>
      </c>
      <c r="R78" s="9">
        <f t="shared" si="24"/>
        <v>139</v>
      </c>
    </row>
    <row r="79" spans="1:18" ht="12.75">
      <c r="A79" s="19">
        <v>32822</v>
      </c>
      <c r="B79" s="1">
        <f>SUM(CSFL99:CSFL84!B79)</f>
        <v>2</v>
      </c>
      <c r="C79" s="1">
        <f>SUM(CSFL99:CSFL84!C79)</f>
        <v>1</v>
      </c>
      <c r="D79" s="1">
        <f>SUM(CSFL99:CSFL84!D79)</f>
        <v>11</v>
      </c>
      <c r="E79" s="1">
        <f>SUM(CSFL99:CSFL84!E79)</f>
        <v>15</v>
      </c>
      <c r="F79" s="1">
        <f>SUM(CSFL99:CSFL84!F79)</f>
        <v>0</v>
      </c>
      <c r="G79" s="1">
        <f>SUM(CSFL99:CSFL84!G79)</f>
        <v>0</v>
      </c>
      <c r="H79" s="1">
        <f>SUM(CSFL99:CSFL84!H79)</f>
        <v>11</v>
      </c>
      <c r="I79" s="1">
        <f>SUM(CSFL99:CSFL84!I79)</f>
        <v>19</v>
      </c>
      <c r="J79" s="9">
        <f t="shared" si="19"/>
        <v>23</v>
      </c>
      <c r="K79" s="9">
        <f t="shared" si="20"/>
        <v>30</v>
      </c>
      <c r="L79" s="9">
        <f t="shared" si="18"/>
        <v>6445.097791798107</v>
      </c>
      <c r="M79" s="9">
        <f t="shared" si="18"/>
        <v>5882</v>
      </c>
      <c r="N79" s="5">
        <f t="shared" si="21"/>
        <v>27.608884312339264</v>
      </c>
      <c r="O79" s="11">
        <f t="shared" si="25"/>
        <v>6421.460695106541</v>
      </c>
      <c r="P79" s="5">
        <f t="shared" si="22"/>
        <v>95.32908953497282</v>
      </c>
      <c r="Q79" s="9">
        <f t="shared" si="23"/>
        <v>3</v>
      </c>
      <c r="R79" s="9">
        <f t="shared" si="24"/>
        <v>56</v>
      </c>
    </row>
    <row r="80" spans="1:18" ht="12.75">
      <c r="A80" s="19">
        <v>32823</v>
      </c>
      <c r="B80" s="1">
        <f>SUM(CSFL99:CSFL84!B80)</f>
        <v>0</v>
      </c>
      <c r="C80" s="1">
        <f>SUM(CSFL99:CSFL84!C80)</f>
        <v>2</v>
      </c>
      <c r="D80" s="1">
        <f>SUM(CSFL99:CSFL84!D80)</f>
        <v>8</v>
      </c>
      <c r="E80" s="1">
        <f>SUM(CSFL99:CSFL84!E80)</f>
        <v>6</v>
      </c>
      <c r="F80" s="1">
        <f>SUM(CSFL99:CSFL84!F80)</f>
        <v>0</v>
      </c>
      <c r="G80" s="1">
        <f>SUM(CSFL99:CSFL84!G80)</f>
        <v>0</v>
      </c>
      <c r="H80" s="1">
        <f>SUM(CSFL99:CSFL84!H80)</f>
        <v>8</v>
      </c>
      <c r="I80" s="1">
        <f>SUM(CSFL99:CSFL84!I80)</f>
        <v>8</v>
      </c>
      <c r="J80" s="9">
        <f t="shared" si="19"/>
        <v>12</v>
      </c>
      <c r="K80" s="9">
        <f t="shared" si="20"/>
        <v>16</v>
      </c>
      <c r="L80" s="9">
        <f t="shared" si="18"/>
        <v>6457.097791798107</v>
      </c>
      <c r="M80" s="9">
        <f t="shared" si="18"/>
        <v>5898</v>
      </c>
      <c r="N80" s="5">
        <f t="shared" si="21"/>
        <v>14.585825674443385</v>
      </c>
      <c r="O80" s="11">
        <f t="shared" si="25"/>
        <v>6436.046520780984</v>
      </c>
      <c r="P80" s="5">
        <f t="shared" si="22"/>
        <v>95.545621808186</v>
      </c>
      <c r="Q80" s="9">
        <f t="shared" si="23"/>
        <v>2</v>
      </c>
      <c r="R80" s="9">
        <f t="shared" si="24"/>
        <v>30</v>
      </c>
    </row>
    <row r="81" spans="1:19" ht="12.75">
      <c r="A81" s="19">
        <v>32824</v>
      </c>
      <c r="B81" s="1">
        <f>SUM(CSFL99:CSFL84!B81)</f>
        <v>0</v>
      </c>
      <c r="C81" s="1">
        <f>SUM(CSFL99:CSFL84!C81)</f>
        <v>1</v>
      </c>
      <c r="D81" s="1">
        <f>SUM(CSFL99:CSFL84!D81)</f>
        <v>2</v>
      </c>
      <c r="E81" s="1">
        <f>SUM(CSFL99:CSFL84!E81)</f>
        <v>5</v>
      </c>
      <c r="F81" s="1">
        <f>SUM(CSFL99:CSFL84!F81)</f>
        <v>1</v>
      </c>
      <c r="G81" s="1">
        <f>SUM(CSFL99:CSFL84!G81)</f>
        <v>1</v>
      </c>
      <c r="H81" s="1">
        <f>SUM(CSFL99:CSFL84!H81)</f>
        <v>3</v>
      </c>
      <c r="I81" s="1">
        <f>SUM(CSFL99:CSFL84!I81)</f>
        <v>5</v>
      </c>
      <c r="J81" s="9">
        <f t="shared" si="19"/>
        <v>6</v>
      </c>
      <c r="K81" s="9">
        <f t="shared" si="20"/>
        <v>6</v>
      </c>
      <c r="L81" s="9">
        <f t="shared" si="18"/>
        <v>6463.097791798107</v>
      </c>
      <c r="M81" s="9">
        <f t="shared" si="18"/>
        <v>5904</v>
      </c>
      <c r="N81" s="5">
        <f t="shared" si="21"/>
        <v>6.251068146190022</v>
      </c>
      <c r="O81" s="11">
        <f t="shared" si="25"/>
        <v>6442.297588927174</v>
      </c>
      <c r="P81" s="5">
        <f t="shared" si="22"/>
        <v>95.6384213538488</v>
      </c>
      <c r="Q81" s="9">
        <f t="shared" si="23"/>
        <v>3</v>
      </c>
      <c r="R81" s="9">
        <f t="shared" si="24"/>
        <v>15</v>
      </c>
      <c r="S81" s="8" t="s">
        <v>63</v>
      </c>
    </row>
    <row r="82" spans="1:18" ht="12.75">
      <c r="A82" s="19">
        <v>32825</v>
      </c>
      <c r="B82" s="1">
        <f>SUM(CSFL99:CSFL84!B82)</f>
        <v>1</v>
      </c>
      <c r="C82" s="1">
        <f>SUM(CSFL99:CSFL84!C82)</f>
        <v>0</v>
      </c>
      <c r="D82" s="1">
        <f>SUM(CSFL99:CSFL84!D82)</f>
        <v>8</v>
      </c>
      <c r="E82" s="1">
        <f>SUM(CSFL99:CSFL84!E82)</f>
        <v>4</v>
      </c>
      <c r="F82" s="1">
        <f>SUM(CSFL99:CSFL84!F82)</f>
        <v>0</v>
      </c>
      <c r="G82" s="1">
        <f>SUM(CSFL99:CSFL84!G82)</f>
        <v>0</v>
      </c>
      <c r="H82" s="1">
        <f>SUM(CSFL99:CSFL84!H82)</f>
        <v>1</v>
      </c>
      <c r="I82" s="1">
        <f>SUM(CSFL99:CSFL84!I82)</f>
        <v>5</v>
      </c>
      <c r="J82" s="9">
        <f t="shared" si="19"/>
        <v>11</v>
      </c>
      <c r="K82" s="9">
        <f t="shared" si="20"/>
        <v>6</v>
      </c>
      <c r="L82" s="9">
        <f t="shared" si="18"/>
        <v>6474.097791798107</v>
      </c>
      <c r="M82" s="9">
        <f t="shared" si="18"/>
        <v>5910</v>
      </c>
      <c r="N82" s="5">
        <f t="shared" si="21"/>
        <v>8.855679873769198</v>
      </c>
      <c r="O82" s="11">
        <f t="shared" si="25"/>
        <v>6451.153268800943</v>
      </c>
      <c r="P82" s="5">
        <f t="shared" si="22"/>
        <v>95.76988737687108</v>
      </c>
      <c r="Q82" s="9">
        <f t="shared" si="23"/>
        <v>1</v>
      </c>
      <c r="R82" s="9">
        <f t="shared" si="24"/>
        <v>18</v>
      </c>
    </row>
    <row r="83" spans="1:18" ht="12.75">
      <c r="A83" s="19">
        <v>32826</v>
      </c>
      <c r="B83" s="1">
        <f>SUM(CSFL99:CSFL84!B83)</f>
        <v>4</v>
      </c>
      <c r="C83" s="1">
        <f>SUM(CSFL99:CSFL84!C83)</f>
        <v>1</v>
      </c>
      <c r="D83" s="1">
        <f>SUM(CSFL99:CSFL84!D83)</f>
        <v>13</v>
      </c>
      <c r="E83" s="1">
        <f>SUM(CSFL99:CSFL84!E83)</f>
        <v>19</v>
      </c>
      <c r="F83" s="1">
        <f>SUM(CSFL99:CSFL84!F83)</f>
        <v>1</v>
      </c>
      <c r="G83" s="1">
        <f>SUM(CSFL99:CSFL84!G83)</f>
        <v>1</v>
      </c>
      <c r="H83" s="1">
        <f>SUM(CSFL99:CSFL84!H83)</f>
        <v>15</v>
      </c>
      <c r="I83" s="1">
        <f>SUM(CSFL99:CSFL84!I83)</f>
        <v>22</v>
      </c>
      <c r="J83" s="9">
        <f t="shared" si="19"/>
        <v>27</v>
      </c>
      <c r="K83" s="9">
        <f t="shared" si="20"/>
        <v>35</v>
      </c>
      <c r="L83" s="9">
        <f t="shared" si="18"/>
        <v>6501.097791798107</v>
      </c>
      <c r="M83" s="9">
        <f t="shared" si="18"/>
        <v>5945</v>
      </c>
      <c r="N83" s="5">
        <f t="shared" si="21"/>
        <v>32.29718542198178</v>
      </c>
      <c r="O83" s="11">
        <f t="shared" si="25"/>
        <v>6483.450454222924</v>
      </c>
      <c r="P83" s="5">
        <f t="shared" si="22"/>
        <v>96.24935169612884</v>
      </c>
      <c r="Q83" s="9">
        <f t="shared" si="23"/>
        <v>7</v>
      </c>
      <c r="R83" s="9">
        <f t="shared" si="24"/>
        <v>69</v>
      </c>
    </row>
    <row r="84" spans="1:18" ht="12.75">
      <c r="A84" s="19">
        <v>32827</v>
      </c>
      <c r="B84" s="1">
        <f>SUM(CSFL99:CSFL84!B84)</f>
        <v>3</v>
      </c>
      <c r="C84" s="1">
        <f>SUM(CSFL99:CSFL84!C84)</f>
        <v>2</v>
      </c>
      <c r="D84" s="1">
        <f>SUM(CSFL99:CSFL84!D84)</f>
        <v>21</v>
      </c>
      <c r="E84" s="1">
        <f>SUM(CSFL99:CSFL84!E84)</f>
        <v>23</v>
      </c>
      <c r="F84" s="1">
        <f>SUM(CSFL99:CSFL84!F84)</f>
        <v>2</v>
      </c>
      <c r="G84" s="1">
        <f>SUM(CSFL99:CSFL84!G84)</f>
        <v>2</v>
      </c>
      <c r="H84" s="1">
        <f>SUM(CSFL99:CSFL84!H84)</f>
        <v>26</v>
      </c>
      <c r="I84" s="1">
        <f>SUM(CSFL99:CSFL84!I84)</f>
        <v>19</v>
      </c>
      <c r="J84" s="9">
        <f t="shared" si="19"/>
        <v>39</v>
      </c>
      <c r="K84" s="9">
        <f t="shared" si="20"/>
        <v>41</v>
      </c>
      <c r="L84" s="9">
        <f t="shared" si="18"/>
        <v>6540.097791798107</v>
      </c>
      <c r="M84" s="9">
        <f t="shared" si="18"/>
        <v>5986</v>
      </c>
      <c r="N84" s="5">
        <f t="shared" si="21"/>
        <v>41.67378764126681</v>
      </c>
      <c r="O84" s="11">
        <f t="shared" si="25"/>
        <v>6525.124241864191</v>
      </c>
      <c r="P84" s="5">
        <f t="shared" si="22"/>
        <v>96.86801533388079</v>
      </c>
      <c r="Q84" s="9">
        <f t="shared" si="23"/>
        <v>9</v>
      </c>
      <c r="R84" s="9">
        <f t="shared" si="24"/>
        <v>89</v>
      </c>
    </row>
    <row r="85" spans="1:18" ht="12.75">
      <c r="A85" s="19">
        <v>32828</v>
      </c>
      <c r="B85" s="1">
        <f>SUM(CSFL99:CSFL84!B85)</f>
        <v>3</v>
      </c>
      <c r="C85" s="1">
        <f>SUM(CSFL99:CSFL84!C85)</f>
        <v>0</v>
      </c>
      <c r="D85" s="1">
        <f>SUM(CSFL99:CSFL84!D85)</f>
        <v>5</v>
      </c>
      <c r="E85" s="1">
        <f>SUM(CSFL99:CSFL84!E85)</f>
        <v>15</v>
      </c>
      <c r="F85" s="1">
        <f>SUM(CSFL99:CSFL84!F85)</f>
        <v>1</v>
      </c>
      <c r="G85" s="1">
        <f>SUM(CSFL99:CSFL84!G85)</f>
        <v>0</v>
      </c>
      <c r="H85" s="1">
        <f>SUM(CSFL99:CSFL84!H85)</f>
        <v>5</v>
      </c>
      <c r="I85" s="1">
        <f>SUM(CSFL99:CSFL84!I85)</f>
        <v>11</v>
      </c>
      <c r="J85" s="9">
        <f t="shared" si="19"/>
        <v>17</v>
      </c>
      <c r="K85" s="9">
        <f t="shared" si="20"/>
        <v>15</v>
      </c>
      <c r="L85" s="9">
        <f aca="true" t="shared" si="26" ref="L85:M101">L84+J85</f>
        <v>6557.097791798107</v>
      </c>
      <c r="M85" s="9">
        <f t="shared" si="26"/>
        <v>6001</v>
      </c>
      <c r="N85" s="5">
        <f t="shared" si="21"/>
        <v>16.669515056506725</v>
      </c>
      <c r="O85" s="11">
        <f t="shared" si="25"/>
        <v>6541.793756920698</v>
      </c>
      <c r="P85" s="5">
        <f t="shared" si="22"/>
        <v>97.11548078898156</v>
      </c>
      <c r="Q85" s="9">
        <f t="shared" si="23"/>
        <v>4</v>
      </c>
      <c r="R85" s="9">
        <f t="shared" si="24"/>
        <v>36</v>
      </c>
    </row>
    <row r="86" spans="1:18" ht="12.75">
      <c r="A86" s="19">
        <v>32829</v>
      </c>
      <c r="B86" s="1">
        <f>SUM(CSFL99:CSFL84!B86)</f>
        <v>1</v>
      </c>
      <c r="C86" s="1">
        <f>SUM(CSFL99:CSFL84!C86)</f>
        <v>1</v>
      </c>
      <c r="D86" s="1">
        <f>SUM(CSFL99:CSFL84!D86)</f>
        <v>6</v>
      </c>
      <c r="E86" s="1">
        <f>SUM(CSFL99:CSFL84!E86)</f>
        <v>6</v>
      </c>
      <c r="F86" s="1">
        <f>SUM(CSFL99:CSFL84!F86)</f>
        <v>0</v>
      </c>
      <c r="G86" s="1">
        <f>SUM(CSFL99:CSFL84!G86)</f>
        <v>0</v>
      </c>
      <c r="H86" s="1">
        <f>SUM(CSFL99:CSFL84!H86)</f>
        <v>3</v>
      </c>
      <c r="I86" s="1">
        <f>SUM(CSFL99:CSFL84!I86)</f>
        <v>6</v>
      </c>
      <c r="J86" s="9">
        <f t="shared" si="19"/>
        <v>10</v>
      </c>
      <c r="K86" s="9">
        <f t="shared" si="20"/>
        <v>9</v>
      </c>
      <c r="L86" s="9">
        <f t="shared" si="26"/>
        <v>6567.097791798107</v>
      </c>
      <c r="M86" s="9">
        <f t="shared" si="26"/>
        <v>6010</v>
      </c>
      <c r="N86" s="5">
        <f t="shared" si="21"/>
        <v>9.897524564800868</v>
      </c>
      <c r="O86" s="11">
        <f t="shared" si="25"/>
        <v>6551.691281485499</v>
      </c>
      <c r="P86" s="5">
        <f t="shared" si="22"/>
        <v>97.26241340294764</v>
      </c>
      <c r="Q86" s="9">
        <f t="shared" si="23"/>
        <v>2</v>
      </c>
      <c r="R86" s="9">
        <f t="shared" si="24"/>
        <v>21</v>
      </c>
    </row>
    <row r="87" spans="1:18" ht="12.75">
      <c r="A87" s="19">
        <v>32830</v>
      </c>
      <c r="B87" s="1">
        <f>SUM(CSFL99:CSFL84!B87)</f>
        <v>1</v>
      </c>
      <c r="C87" s="1">
        <f>SUM(CSFL99:CSFL84!C87)</f>
        <v>2</v>
      </c>
      <c r="D87" s="1">
        <f>SUM(CSFL99:CSFL84!D87)</f>
        <v>25</v>
      </c>
      <c r="E87" s="1">
        <f>SUM(CSFL99:CSFL84!E87)</f>
        <v>26</v>
      </c>
      <c r="F87" s="1">
        <f>SUM(CSFL99:CSFL84!F87)</f>
        <v>2</v>
      </c>
      <c r="G87" s="1">
        <f>SUM(CSFL99:CSFL84!G87)</f>
        <v>3</v>
      </c>
      <c r="H87" s="1">
        <f>SUM(CSFL99:CSFL84!H87)</f>
        <v>33</v>
      </c>
      <c r="I87" s="1">
        <f>SUM(CSFL99:CSFL84!I87)</f>
        <v>31</v>
      </c>
      <c r="J87" s="9">
        <f t="shared" si="19"/>
        <v>48</v>
      </c>
      <c r="K87" s="9">
        <f t="shared" si="20"/>
        <v>59</v>
      </c>
      <c r="L87" s="9">
        <f t="shared" si="26"/>
        <v>6615.097791798107</v>
      </c>
      <c r="M87" s="9">
        <f t="shared" si="26"/>
        <v>6069</v>
      </c>
      <c r="N87" s="5">
        <f t="shared" si="21"/>
        <v>55.73869097019436</v>
      </c>
      <c r="O87" s="11">
        <f t="shared" si="25"/>
        <v>6607.429972455693</v>
      </c>
      <c r="P87" s="5">
        <f t="shared" si="22"/>
        <v>98.08987601844089</v>
      </c>
      <c r="Q87" s="9">
        <f t="shared" si="23"/>
        <v>8</v>
      </c>
      <c r="R87" s="9">
        <f t="shared" si="24"/>
        <v>115</v>
      </c>
    </row>
    <row r="88" spans="1:18" ht="12.75">
      <c r="A88" s="19">
        <v>32831</v>
      </c>
      <c r="B88" s="1">
        <f>SUM(CSFL99:CSFL84!B88)</f>
        <v>1</v>
      </c>
      <c r="C88" s="1">
        <f>SUM(CSFL99:CSFL84!C88)</f>
        <v>0</v>
      </c>
      <c r="D88" s="1">
        <f>SUM(CSFL99:CSFL84!D88)</f>
        <v>3</v>
      </c>
      <c r="E88" s="1">
        <f>SUM(CSFL99:CSFL84!E88)</f>
        <v>4</v>
      </c>
      <c r="F88" s="1">
        <f>SUM(CSFL99:CSFL84!F88)</f>
        <v>2</v>
      </c>
      <c r="G88" s="1">
        <f>SUM(CSFL99:CSFL84!G88)</f>
        <v>0</v>
      </c>
      <c r="H88" s="1">
        <f>SUM(CSFL99:CSFL84!H88)</f>
        <v>3</v>
      </c>
      <c r="I88" s="1">
        <f>SUM(CSFL99:CSFL84!I88)</f>
        <v>4</v>
      </c>
      <c r="J88" s="9">
        <f t="shared" si="19"/>
        <v>6</v>
      </c>
      <c r="K88" s="9">
        <f t="shared" si="20"/>
        <v>5</v>
      </c>
      <c r="L88" s="9">
        <f t="shared" si="26"/>
        <v>6621.097791798107</v>
      </c>
      <c r="M88" s="9">
        <f t="shared" si="26"/>
        <v>6074</v>
      </c>
      <c r="N88" s="5">
        <f t="shared" si="21"/>
        <v>5.730145800674187</v>
      </c>
      <c r="O88" s="11">
        <f t="shared" si="25"/>
        <v>6613.160118256367</v>
      </c>
      <c r="P88" s="5">
        <f t="shared" si="22"/>
        <v>98.17494226863178</v>
      </c>
      <c r="Q88" s="9">
        <f t="shared" si="23"/>
        <v>3</v>
      </c>
      <c r="R88" s="9">
        <f t="shared" si="24"/>
        <v>14</v>
      </c>
    </row>
    <row r="89" spans="1:18" ht="12.75">
      <c r="A89" s="19">
        <v>32832</v>
      </c>
      <c r="B89" s="1">
        <f>SUM(CSFL99:CSFL84!B89)</f>
        <v>1</v>
      </c>
      <c r="C89" s="1">
        <f>SUM(CSFL99:CSFL84!C89)</f>
        <v>0</v>
      </c>
      <c r="D89" s="1">
        <f>SUM(CSFL99:CSFL84!D89)</f>
        <v>2</v>
      </c>
      <c r="E89" s="1">
        <f>SUM(CSFL99:CSFL84!E89)</f>
        <v>5</v>
      </c>
      <c r="F89" s="1">
        <f>SUM(CSFL99:CSFL84!F89)</f>
        <v>0</v>
      </c>
      <c r="G89" s="1">
        <f>SUM(CSFL99:CSFL84!G89)</f>
        <v>1</v>
      </c>
      <c r="H89" s="1">
        <f>SUM(CSFL99:CSFL84!H89)</f>
        <v>1</v>
      </c>
      <c r="I89" s="1">
        <f>SUM(CSFL99:CSFL84!I89)</f>
        <v>4</v>
      </c>
      <c r="J89" s="9">
        <f t="shared" si="19"/>
        <v>6</v>
      </c>
      <c r="K89" s="9">
        <f t="shared" si="20"/>
        <v>4</v>
      </c>
      <c r="L89" s="9">
        <f t="shared" si="26"/>
        <v>6627.097791798107</v>
      </c>
      <c r="M89" s="9">
        <f t="shared" si="26"/>
        <v>6078</v>
      </c>
      <c r="N89" s="5">
        <f t="shared" si="21"/>
        <v>5.209223455158352</v>
      </c>
      <c r="O89" s="11">
        <f t="shared" si="25"/>
        <v>6618.3693417115255</v>
      </c>
      <c r="P89" s="5">
        <f t="shared" si="22"/>
        <v>98.25227522335076</v>
      </c>
      <c r="Q89" s="9">
        <f t="shared" si="23"/>
        <v>2</v>
      </c>
      <c r="R89" s="9">
        <f t="shared" si="24"/>
        <v>12</v>
      </c>
    </row>
    <row r="90" spans="1:18" ht="12.75">
      <c r="A90" s="19">
        <v>32833</v>
      </c>
      <c r="B90" s="1">
        <f>SUM(CSFL99:CSFL84!B90)</f>
        <v>0</v>
      </c>
      <c r="C90" s="1">
        <f>SUM(CSFL99:CSFL84!C90)</f>
        <v>0</v>
      </c>
      <c r="D90" s="1">
        <f>SUM(CSFL99:CSFL84!D90)</f>
        <v>15</v>
      </c>
      <c r="E90" s="1">
        <f>SUM(CSFL99:CSFL84!E90)</f>
        <v>14</v>
      </c>
      <c r="F90" s="1">
        <f>SUM(CSFL99:CSFL84!F90)</f>
        <v>0</v>
      </c>
      <c r="G90" s="1">
        <f>SUM(CSFL99:CSFL84!G90)</f>
        <v>3</v>
      </c>
      <c r="H90" s="1">
        <f>SUM(CSFL99:CSFL84!H90)</f>
        <v>13</v>
      </c>
      <c r="I90" s="1">
        <f>SUM(CSFL99:CSFL84!I90)</f>
        <v>18</v>
      </c>
      <c r="J90" s="9">
        <f t="shared" si="19"/>
        <v>29</v>
      </c>
      <c r="K90" s="9">
        <f t="shared" si="20"/>
        <v>28</v>
      </c>
      <c r="L90" s="9">
        <f t="shared" si="26"/>
        <v>6656.097791798107</v>
      </c>
      <c r="M90" s="9">
        <f t="shared" si="26"/>
        <v>6106</v>
      </c>
      <c r="N90" s="5">
        <f t="shared" si="21"/>
        <v>29.692573694402604</v>
      </c>
      <c r="O90" s="11">
        <f t="shared" si="25"/>
        <v>6648.061915405928</v>
      </c>
      <c r="P90" s="5">
        <f t="shared" si="22"/>
        <v>98.69307306524904</v>
      </c>
      <c r="Q90" s="9">
        <f t="shared" si="23"/>
        <v>3</v>
      </c>
      <c r="R90" s="9">
        <f t="shared" si="24"/>
        <v>60</v>
      </c>
    </row>
    <row r="91" spans="1:18" ht="12.75">
      <c r="A91" s="19">
        <v>32834</v>
      </c>
      <c r="B91" s="1">
        <f>SUM(CSFL99:CSFL84!B91)</f>
        <v>0</v>
      </c>
      <c r="C91" s="1">
        <f>SUM(CSFL99:CSFL84!C91)</f>
        <v>1</v>
      </c>
      <c r="D91" s="1">
        <f>SUM(CSFL99:CSFL84!D91)</f>
        <v>5</v>
      </c>
      <c r="E91" s="1">
        <f>SUM(CSFL99:CSFL84!E91)</f>
        <v>2</v>
      </c>
      <c r="F91" s="1">
        <f>SUM(CSFL99:CSFL84!F91)</f>
        <v>0</v>
      </c>
      <c r="G91" s="1">
        <f>SUM(CSFL99:CSFL84!G91)</f>
        <v>0</v>
      </c>
      <c r="H91" s="1">
        <f>SUM(CSFL99:CSFL84!H91)</f>
        <v>2</v>
      </c>
      <c r="I91" s="1">
        <f>SUM(CSFL99:CSFL84!I91)</f>
        <v>1</v>
      </c>
      <c r="J91" s="9">
        <f t="shared" si="19"/>
        <v>6</v>
      </c>
      <c r="K91" s="9">
        <f t="shared" si="20"/>
        <v>3</v>
      </c>
      <c r="L91" s="9">
        <f t="shared" si="26"/>
        <v>6662.097791798107</v>
      </c>
      <c r="M91" s="9">
        <f t="shared" si="26"/>
        <v>6109</v>
      </c>
      <c r="N91" s="5">
        <f t="shared" si="21"/>
        <v>4.6883011096425165</v>
      </c>
      <c r="O91" s="11">
        <f t="shared" si="25"/>
        <v>6652.75021651557</v>
      </c>
      <c r="P91" s="5">
        <f t="shared" si="22"/>
        <v>98.76267272449613</v>
      </c>
      <c r="Q91" s="9">
        <f t="shared" si="23"/>
        <v>1</v>
      </c>
      <c r="R91" s="9">
        <f t="shared" si="24"/>
        <v>10</v>
      </c>
    </row>
    <row r="92" spans="1:18" ht="12.75">
      <c r="A92" s="19">
        <v>32835</v>
      </c>
      <c r="B92" s="1">
        <f>SUM(CSFL99:CSFL84!B92)</f>
        <v>1</v>
      </c>
      <c r="C92" s="1">
        <f>SUM(CSFL99:CSFL84!C92)</f>
        <v>1</v>
      </c>
      <c r="D92" s="1">
        <f>SUM(CSFL99:CSFL84!D92)</f>
        <v>4</v>
      </c>
      <c r="E92" s="1">
        <f>SUM(CSFL99:CSFL84!E92)</f>
        <v>5</v>
      </c>
      <c r="F92" s="1">
        <f>SUM(CSFL99:CSFL84!F92)</f>
        <v>0</v>
      </c>
      <c r="G92" s="1">
        <f>SUM(CSFL99:CSFL84!G92)</f>
        <v>0</v>
      </c>
      <c r="H92" s="1">
        <f>SUM(CSFL99:CSFL84!H92)</f>
        <v>6</v>
      </c>
      <c r="I92" s="1">
        <f>SUM(CSFL99:CSFL84!I92)</f>
        <v>6</v>
      </c>
      <c r="J92" s="9">
        <f t="shared" si="19"/>
        <v>7</v>
      </c>
      <c r="K92" s="9">
        <f t="shared" si="20"/>
        <v>12</v>
      </c>
      <c r="L92" s="9">
        <f t="shared" si="26"/>
        <v>6669.097791798107</v>
      </c>
      <c r="M92" s="9">
        <f t="shared" si="26"/>
        <v>6121</v>
      </c>
      <c r="N92" s="5">
        <f t="shared" si="21"/>
        <v>9.897524564800868</v>
      </c>
      <c r="O92" s="11">
        <f t="shared" si="25"/>
        <v>6662.647741080371</v>
      </c>
      <c r="P92" s="5">
        <f t="shared" si="22"/>
        <v>98.90960533846221</v>
      </c>
      <c r="Q92" s="9">
        <f t="shared" si="23"/>
        <v>2</v>
      </c>
      <c r="R92" s="9">
        <f t="shared" si="24"/>
        <v>21</v>
      </c>
    </row>
    <row r="93" spans="1:18" ht="12.75">
      <c r="A93" s="19">
        <v>32836</v>
      </c>
      <c r="B93" s="1">
        <f>SUM(CSFL99:CSFL84!B93)</f>
        <v>1</v>
      </c>
      <c r="C93" s="1">
        <f>SUM(CSFL99:CSFL84!C93)</f>
        <v>0</v>
      </c>
      <c r="D93" s="1">
        <f>SUM(CSFL99:CSFL84!D93)</f>
        <v>3</v>
      </c>
      <c r="E93" s="1">
        <f>SUM(CSFL99:CSFL84!E93)</f>
        <v>3</v>
      </c>
      <c r="F93" s="1">
        <f>SUM(CSFL99:CSFL84!F93)</f>
        <v>2</v>
      </c>
      <c r="G93" s="1">
        <f>SUM(CSFL99:CSFL84!G93)</f>
        <v>0</v>
      </c>
      <c r="H93" s="1">
        <f>SUM(CSFL99:CSFL84!H93)</f>
        <v>3</v>
      </c>
      <c r="I93" s="1">
        <f>SUM(CSFL99:CSFL84!I93)</f>
        <v>9</v>
      </c>
      <c r="J93" s="9">
        <f t="shared" si="19"/>
        <v>5</v>
      </c>
      <c r="K93" s="9">
        <f t="shared" si="20"/>
        <v>10</v>
      </c>
      <c r="L93" s="9">
        <f t="shared" si="26"/>
        <v>6674.097791798107</v>
      </c>
      <c r="M93" s="9">
        <f t="shared" si="26"/>
        <v>6131</v>
      </c>
      <c r="N93" s="5">
        <f t="shared" si="21"/>
        <v>7.813835182737527</v>
      </c>
      <c r="O93" s="11">
        <f t="shared" si="25"/>
        <v>6670.461576263108</v>
      </c>
      <c r="P93" s="5">
        <f t="shared" si="22"/>
        <v>99.0256047705407</v>
      </c>
      <c r="Q93" s="9">
        <f t="shared" si="23"/>
        <v>3</v>
      </c>
      <c r="R93" s="9">
        <f t="shared" si="24"/>
        <v>18</v>
      </c>
    </row>
    <row r="94" spans="1:18" ht="12.75">
      <c r="A94" s="19">
        <v>32837</v>
      </c>
      <c r="B94" s="1">
        <f>SUM(CSFL99:CSFL84!B94)</f>
        <v>1</v>
      </c>
      <c r="C94" s="1">
        <f>SUM(CSFL99:CSFL84!C94)</f>
        <v>2</v>
      </c>
      <c r="D94" s="1">
        <f>SUM(CSFL99:CSFL84!D94)</f>
        <v>9</v>
      </c>
      <c r="E94" s="1">
        <f>SUM(CSFL99:CSFL84!E94)</f>
        <v>12</v>
      </c>
      <c r="F94" s="1">
        <f>SUM(CSFL99:CSFL84!F94)</f>
        <v>0</v>
      </c>
      <c r="G94" s="1">
        <f>SUM(CSFL99:CSFL84!G94)</f>
        <v>1</v>
      </c>
      <c r="H94" s="1">
        <f>SUM(CSFL99:CSFL84!H94)</f>
        <v>6</v>
      </c>
      <c r="I94" s="1">
        <f>SUM(CSFL99:CSFL84!I94)</f>
        <v>13</v>
      </c>
      <c r="J94" s="9">
        <f t="shared" si="19"/>
        <v>18</v>
      </c>
      <c r="K94" s="9">
        <f t="shared" si="20"/>
        <v>18</v>
      </c>
      <c r="L94" s="9">
        <f t="shared" si="26"/>
        <v>6692.097791798107</v>
      </c>
      <c r="M94" s="9">
        <f t="shared" si="26"/>
        <v>6149</v>
      </c>
      <c r="N94" s="5">
        <f t="shared" si="21"/>
        <v>18.753204438570066</v>
      </c>
      <c r="O94" s="11">
        <f t="shared" si="25"/>
        <v>6689.214780701678</v>
      </c>
      <c r="P94" s="5">
        <f t="shared" si="22"/>
        <v>99.30400340752907</v>
      </c>
      <c r="Q94" s="9">
        <f t="shared" si="23"/>
        <v>4</v>
      </c>
      <c r="R94" s="9">
        <f t="shared" si="24"/>
        <v>40</v>
      </c>
    </row>
    <row r="95" spans="1:19" ht="12.75">
      <c r="A95" s="19">
        <v>32838</v>
      </c>
      <c r="B95" s="1">
        <f>SUM(CSFL99:CSFL84!B95)</f>
        <v>0</v>
      </c>
      <c r="C95" s="1">
        <f>SUM(CSFL99:CSFL84!C95)</f>
        <v>1</v>
      </c>
      <c r="D95" s="1">
        <f>SUM(CSFL99:CSFL84!D95)</f>
        <v>3</v>
      </c>
      <c r="E95" s="1">
        <f>SUM(CSFL99:CSFL84!E95)</f>
        <v>7</v>
      </c>
      <c r="F95" s="1">
        <f>SUM(CSFL99:CSFL84!F95)</f>
        <v>0</v>
      </c>
      <c r="G95" s="1">
        <f>SUM(CSFL99:CSFL84!G95)</f>
        <v>0</v>
      </c>
      <c r="H95" s="1">
        <f>SUM(CSFL99:CSFL84!H95)</f>
        <v>4</v>
      </c>
      <c r="I95" s="1">
        <f>SUM(CSFL99:CSFL84!I95)</f>
        <v>3</v>
      </c>
      <c r="J95" s="9">
        <f t="shared" si="19"/>
        <v>9</v>
      </c>
      <c r="K95" s="9">
        <f t="shared" si="20"/>
        <v>7</v>
      </c>
      <c r="L95" s="9">
        <f t="shared" si="26"/>
        <v>6701.097791798107</v>
      </c>
      <c r="M95" s="9">
        <f t="shared" si="26"/>
        <v>6156</v>
      </c>
      <c r="N95" s="5">
        <f t="shared" si="21"/>
        <v>8.334757528253363</v>
      </c>
      <c r="O95" s="11">
        <f t="shared" si="25"/>
        <v>6697.549538229931</v>
      </c>
      <c r="P95" s="5">
        <f t="shared" si="22"/>
        <v>99.42773613507944</v>
      </c>
      <c r="Q95" s="9">
        <f t="shared" si="23"/>
        <v>1</v>
      </c>
      <c r="R95" s="9">
        <f t="shared" si="24"/>
        <v>17</v>
      </c>
      <c r="S95" s="8" t="s">
        <v>64</v>
      </c>
    </row>
    <row r="96" spans="1:18" ht="12.75">
      <c r="A96" s="19">
        <v>32839</v>
      </c>
      <c r="B96" s="1">
        <f>SUM(CSFL99:CSFL84!B96)</f>
        <v>1</v>
      </c>
      <c r="C96" s="1">
        <f>SUM(CSFL99:CSFL84!C96)</f>
        <v>0</v>
      </c>
      <c r="D96" s="1">
        <f>SUM(CSFL99:CSFL84!D96)</f>
        <v>4</v>
      </c>
      <c r="E96" s="1">
        <f>SUM(CSFL99:CSFL84!E96)</f>
        <v>3</v>
      </c>
      <c r="F96" s="1">
        <f>SUM(CSFL99:CSFL84!F96)</f>
        <v>0</v>
      </c>
      <c r="G96" s="1">
        <f>SUM(CSFL99:CSFL84!G96)</f>
        <v>0</v>
      </c>
      <c r="H96" s="1">
        <f>SUM(CSFL99:CSFL84!H96)</f>
        <v>0</v>
      </c>
      <c r="I96" s="1">
        <f>SUM(CSFL99:CSFL84!I96)</f>
        <v>4</v>
      </c>
      <c r="J96" s="9">
        <f t="shared" si="19"/>
        <v>6</v>
      </c>
      <c r="K96" s="9">
        <f t="shared" si="20"/>
        <v>4</v>
      </c>
      <c r="L96" s="9">
        <f t="shared" si="26"/>
        <v>6707.097791798107</v>
      </c>
      <c r="M96" s="9">
        <f t="shared" si="26"/>
        <v>6160</v>
      </c>
      <c r="N96" s="5">
        <f t="shared" si="21"/>
        <v>5.209223455158352</v>
      </c>
      <c r="O96" s="11">
        <f t="shared" si="25"/>
        <v>6702.75876168509</v>
      </c>
      <c r="P96" s="5">
        <f t="shared" si="22"/>
        <v>99.50506908979845</v>
      </c>
      <c r="Q96" s="9">
        <f t="shared" si="23"/>
        <v>1</v>
      </c>
      <c r="R96" s="9">
        <f t="shared" si="24"/>
        <v>11</v>
      </c>
    </row>
    <row r="97" spans="1:18" ht="12.75">
      <c r="A97" s="19">
        <v>32840</v>
      </c>
      <c r="B97" s="1">
        <f>SUM(CSFL99:CSFL84!B97)</f>
        <v>0</v>
      </c>
      <c r="C97" s="1">
        <f>SUM(CSFL99:CSFL84!C97)</f>
        <v>0</v>
      </c>
      <c r="D97" s="1">
        <f>SUM(CSFL99:CSFL84!D97)</f>
        <v>11</v>
      </c>
      <c r="E97" s="1">
        <f>SUM(CSFL99:CSFL84!E97)</f>
        <v>4</v>
      </c>
      <c r="F97" s="1">
        <f>SUM(CSFL99:CSFL84!F97)</f>
        <v>1</v>
      </c>
      <c r="G97" s="1">
        <f>SUM(CSFL99:CSFL84!G97)</f>
        <v>0</v>
      </c>
      <c r="H97" s="1">
        <f>SUM(CSFL99:CSFL84!H97)</f>
        <v>3</v>
      </c>
      <c r="I97" s="1">
        <f>SUM(CSFL99:CSFL84!I97)</f>
        <v>20</v>
      </c>
      <c r="J97" s="9">
        <f t="shared" si="19"/>
        <v>15</v>
      </c>
      <c r="K97" s="9">
        <f t="shared" si="20"/>
        <v>22</v>
      </c>
      <c r="L97" s="9">
        <f t="shared" si="26"/>
        <v>6722.097791798107</v>
      </c>
      <c r="M97" s="9">
        <f t="shared" si="26"/>
        <v>6182</v>
      </c>
      <c r="N97" s="5">
        <f t="shared" si="21"/>
        <v>19.2741267840859</v>
      </c>
      <c r="O97" s="11">
        <f t="shared" si="25"/>
        <v>6722.032888469175</v>
      </c>
      <c r="P97" s="5">
        <f t="shared" si="22"/>
        <v>99.79120102225873</v>
      </c>
      <c r="Q97" s="9">
        <f t="shared" si="23"/>
        <v>1</v>
      </c>
      <c r="R97" s="9">
        <f t="shared" si="24"/>
        <v>38</v>
      </c>
    </row>
    <row r="98" spans="1:18" ht="12.75">
      <c r="A98" s="19">
        <v>32841</v>
      </c>
      <c r="B98" s="1">
        <f>SUM(CSFL99:CSFL84!B98)</f>
        <v>0</v>
      </c>
      <c r="C98" s="1">
        <f>SUM(CSFL99:CSFL84!C98)</f>
        <v>0</v>
      </c>
      <c r="D98" s="1">
        <f>SUM(CSFL99:CSFL84!D98)</f>
        <v>4</v>
      </c>
      <c r="E98" s="1">
        <f>SUM(CSFL99:CSFL84!E98)</f>
        <v>2</v>
      </c>
      <c r="F98" s="1">
        <f>SUM(CSFL99:CSFL84!F98)</f>
        <v>1</v>
      </c>
      <c r="G98" s="1">
        <f>SUM(CSFL99:CSFL84!G98)</f>
        <v>0</v>
      </c>
      <c r="H98" s="1">
        <f>SUM(CSFL99:CSFL84!H98)</f>
        <v>0</v>
      </c>
      <c r="I98" s="1">
        <f>SUM(CSFL99:CSFL84!I98)</f>
        <v>6</v>
      </c>
      <c r="J98" s="9">
        <f t="shared" si="19"/>
        <v>6</v>
      </c>
      <c r="K98" s="9">
        <f t="shared" si="20"/>
        <v>5</v>
      </c>
      <c r="L98" s="9">
        <f t="shared" si="26"/>
        <v>6728.097791798107</v>
      </c>
      <c r="M98" s="9">
        <f t="shared" si="26"/>
        <v>6187</v>
      </c>
      <c r="N98" s="5">
        <f t="shared" si="21"/>
        <v>5.730145800674187</v>
      </c>
      <c r="O98" s="11">
        <f t="shared" si="25"/>
        <v>6727.763034269849</v>
      </c>
      <c r="P98" s="5">
        <f t="shared" si="22"/>
        <v>99.87626727244961</v>
      </c>
      <c r="Q98" s="9">
        <f t="shared" si="23"/>
        <v>1</v>
      </c>
      <c r="R98" s="9">
        <f t="shared" si="24"/>
        <v>12</v>
      </c>
    </row>
    <row r="99" spans="1:18" ht="12.75">
      <c r="A99" s="19">
        <v>32842</v>
      </c>
      <c r="B99" s="1">
        <f>SUM(CSFL99:CSFL84!B99)</f>
        <v>1</v>
      </c>
      <c r="C99" s="1">
        <f>SUM(CSFL99:CSFL84!C99)</f>
        <v>0</v>
      </c>
      <c r="D99" s="1">
        <f>SUM(CSFL99:CSFL84!D99)</f>
        <v>0</v>
      </c>
      <c r="E99" s="1">
        <f>SUM(CSFL99:CSFL84!E99)</f>
        <v>1</v>
      </c>
      <c r="F99" s="1">
        <f>SUM(CSFL99:CSFL84!F99)</f>
        <v>0</v>
      </c>
      <c r="G99" s="1">
        <f>SUM(CSFL99:CSFL84!G99)</f>
        <v>0</v>
      </c>
      <c r="H99" s="1">
        <f>SUM(CSFL99:CSFL84!H99)</f>
        <v>0</v>
      </c>
      <c r="I99" s="1">
        <f>SUM(CSFL99:CSFL84!I99)</f>
        <v>4</v>
      </c>
      <c r="J99" s="9">
        <f t="shared" si="19"/>
        <v>0</v>
      </c>
      <c r="K99" s="9">
        <f t="shared" si="20"/>
        <v>4</v>
      </c>
      <c r="L99" s="9">
        <f t="shared" si="26"/>
        <v>6728.097791798107</v>
      </c>
      <c r="M99" s="9">
        <f t="shared" si="26"/>
        <v>6191</v>
      </c>
      <c r="N99" s="5">
        <f t="shared" si="21"/>
        <v>2.0836893820633406</v>
      </c>
      <c r="O99" s="11">
        <f t="shared" si="25"/>
        <v>6729.846723651913</v>
      </c>
      <c r="P99" s="5">
        <f t="shared" si="22"/>
        <v>99.90720045433721</v>
      </c>
      <c r="Q99" s="9">
        <f t="shared" si="23"/>
        <v>1</v>
      </c>
      <c r="R99" s="9">
        <f t="shared" si="24"/>
        <v>5</v>
      </c>
    </row>
    <row r="100" spans="1:18" ht="12.75">
      <c r="A100" s="19">
        <v>32843</v>
      </c>
      <c r="B100" s="1">
        <f>SUM(CSFL99:CSFL84!B100)</f>
        <v>0</v>
      </c>
      <c r="C100" s="1">
        <f>SUM(CSFL99:CSFL84!C100)</f>
        <v>0</v>
      </c>
      <c r="D100" s="1">
        <f>SUM(CSFL99:CSFL84!D100)</f>
        <v>0</v>
      </c>
      <c r="E100" s="1">
        <f>SUM(CSFL99:CSFL84!E100)</f>
        <v>1</v>
      </c>
      <c r="F100" s="1">
        <f>SUM(CSFL99:CSFL84!F100)</f>
        <v>0</v>
      </c>
      <c r="G100" s="1">
        <f>SUM(CSFL99:CSFL84!G100)</f>
        <v>0</v>
      </c>
      <c r="H100" s="1">
        <f>SUM(CSFL99:CSFL84!H100)</f>
        <v>0</v>
      </c>
      <c r="I100" s="1">
        <f>SUM(CSFL99:CSFL84!I100)</f>
        <v>0</v>
      </c>
      <c r="J100" s="9">
        <f t="shared" si="19"/>
        <v>1</v>
      </c>
      <c r="K100" s="9">
        <f t="shared" si="20"/>
        <v>0</v>
      </c>
      <c r="L100" s="9">
        <f t="shared" si="26"/>
        <v>6729.097791798107</v>
      </c>
      <c r="M100" s="9">
        <f t="shared" si="26"/>
        <v>6191</v>
      </c>
      <c r="N100" s="5">
        <f t="shared" si="21"/>
        <v>0.5209223455158352</v>
      </c>
      <c r="O100" s="11">
        <f t="shared" si="25"/>
        <v>6730.367645997429</v>
      </c>
      <c r="P100" s="5">
        <f t="shared" si="22"/>
        <v>99.91493374980911</v>
      </c>
      <c r="Q100" s="9">
        <f t="shared" si="23"/>
        <v>0</v>
      </c>
      <c r="R100" s="9">
        <f t="shared" si="24"/>
        <v>1</v>
      </c>
    </row>
    <row r="101" spans="1:18" ht="12.75">
      <c r="A101" s="19">
        <v>32844</v>
      </c>
      <c r="B101" s="1">
        <f>SUM(CSFL99:CSFL84!B101)</f>
        <v>1</v>
      </c>
      <c r="C101" s="1">
        <f>SUM(CSFL99:CSFL84!C101)</f>
        <v>1</v>
      </c>
      <c r="D101" s="1">
        <f>SUM(CSFL99:CSFL84!D101)</f>
        <v>5</v>
      </c>
      <c r="E101" s="1">
        <f>SUM(CSFL99:CSFL84!E101)</f>
        <v>4</v>
      </c>
      <c r="F101" s="1">
        <f>SUM(CSFL99:CSFL84!F101)</f>
        <v>1</v>
      </c>
      <c r="G101" s="1">
        <f>SUM(CSFL99:CSFL84!G101)</f>
        <v>1</v>
      </c>
      <c r="H101" s="1">
        <f>SUM(CSFL99:CSFL84!H101)</f>
        <v>2</v>
      </c>
      <c r="I101" s="1">
        <f>SUM(CSFL99:CSFL84!I101)</f>
        <v>4</v>
      </c>
      <c r="J101" s="9">
        <f t="shared" si="19"/>
        <v>7</v>
      </c>
      <c r="K101" s="9">
        <f t="shared" si="20"/>
        <v>4</v>
      </c>
      <c r="L101" s="9">
        <f t="shared" si="26"/>
        <v>6736.097791798107</v>
      </c>
      <c r="M101" s="9">
        <f t="shared" si="26"/>
        <v>6195</v>
      </c>
      <c r="N101" s="5">
        <f t="shared" si="21"/>
        <v>5.730145800674187</v>
      </c>
      <c r="O101" s="11">
        <f t="shared" si="25"/>
        <v>6736.097791798103</v>
      </c>
      <c r="P101" s="5">
        <f t="shared" si="22"/>
        <v>100</v>
      </c>
      <c r="Q101" s="9">
        <f t="shared" si="23"/>
        <v>4</v>
      </c>
      <c r="R101" s="9">
        <f t="shared" si="24"/>
        <v>15</v>
      </c>
    </row>
    <row r="102" spans="1:18" ht="12.75">
      <c r="A102" s="19"/>
      <c r="N102" s="5"/>
      <c r="R102" s="5"/>
    </row>
    <row r="103" spans="1:18" ht="12.75">
      <c r="A103" s="7" t="s">
        <v>57</v>
      </c>
      <c r="B103" s="9">
        <f aca="true" t="shared" si="27" ref="B103:K103">SUM(B4:B101)</f>
        <v>284</v>
      </c>
      <c r="C103" s="9">
        <f t="shared" si="27"/>
        <v>319.94637223974763</v>
      </c>
      <c r="D103" s="9">
        <f t="shared" si="27"/>
        <v>3347.6561514195582</v>
      </c>
      <c r="E103" s="9">
        <f t="shared" si="27"/>
        <v>3992.3880126182967</v>
      </c>
      <c r="F103" s="9">
        <f t="shared" si="27"/>
        <v>146</v>
      </c>
      <c r="G103" s="9">
        <f t="shared" si="27"/>
        <v>313</v>
      </c>
      <c r="H103" s="9">
        <f t="shared" si="27"/>
        <v>2643</v>
      </c>
      <c r="I103" s="9">
        <f t="shared" si="27"/>
        <v>4011</v>
      </c>
      <c r="J103" s="9">
        <f t="shared" si="27"/>
        <v>6736.097791798107</v>
      </c>
      <c r="K103" s="9">
        <f t="shared" si="27"/>
        <v>6195</v>
      </c>
      <c r="N103" s="5">
        <f>SUM(N4:N101)</f>
        <v>6736.097791798103</v>
      </c>
      <c r="Q103" s="11">
        <f>SUM(Q4:Q101)</f>
        <v>1062.9463722397477</v>
      </c>
      <c r="R103" s="11">
        <f>SUM(R4:R101)</f>
        <v>13994.044164037856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scale="150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8" sqref="I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379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295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3</v>
      </c>
      <c r="AA4" s="5">
        <f aca="true" t="shared" si="5" ref="AA4:AA17">Z4*100/$Z$18</f>
        <v>1.0169491525423728</v>
      </c>
      <c r="AB4" s="11">
        <f>SUM(Q4:Q10)+SUM(R4:R10)</f>
        <v>9</v>
      </c>
      <c r="AC4" s="11">
        <f>100*SUM(R4:R10)/AB4</f>
        <v>66.66666666666667</v>
      </c>
    </row>
    <row r="5" spans="1:29" ht="15">
      <c r="A5" s="19">
        <v>32748</v>
      </c>
      <c r="B5"/>
      <c r="C5"/>
      <c r="D5"/>
      <c r="E5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337</v>
      </c>
      <c r="W5"/>
      <c r="X5"/>
      <c r="Y5" s="1" t="s">
        <v>39</v>
      </c>
      <c r="Z5" s="11">
        <f>SUM(N11:N17)</f>
        <v>11</v>
      </c>
      <c r="AA5" s="5">
        <f t="shared" si="5"/>
        <v>3.7288135593220337</v>
      </c>
      <c r="AB5" s="11">
        <f>SUM(Q11:Q17)+SUM(R11:R17)</f>
        <v>19</v>
      </c>
      <c r="AC5" s="11">
        <f>100*SUM(R11:R17)/AB5</f>
        <v>78.94736842105263</v>
      </c>
    </row>
    <row r="6" spans="1:29" ht="15">
      <c r="A6" s="19">
        <v>32749</v>
      </c>
      <c r="B6"/>
      <c r="C6" s="12">
        <v>1</v>
      </c>
      <c r="D6"/>
      <c r="E6" s="12">
        <v>2</v>
      </c>
      <c r="F6"/>
      <c r="G6"/>
      <c r="H6"/>
      <c r="I6"/>
      <c r="J6" s="9">
        <f t="shared" si="6"/>
        <v>1</v>
      </c>
      <c r="K6" s="9">
        <f t="shared" si="0"/>
        <v>0</v>
      </c>
      <c r="L6" s="9">
        <f t="shared" si="7"/>
        <v>1</v>
      </c>
      <c r="M6" s="9">
        <f t="shared" si="7"/>
        <v>0</v>
      </c>
      <c r="N6" s="5">
        <f t="shared" si="1"/>
        <v>1</v>
      </c>
      <c r="O6" s="11">
        <f t="shared" si="8"/>
        <v>1</v>
      </c>
      <c r="P6" s="5">
        <f t="shared" si="2"/>
        <v>0.3389830508474576</v>
      </c>
      <c r="Q6" s="9">
        <f t="shared" si="3"/>
        <v>1</v>
      </c>
      <c r="R6" s="9">
        <f t="shared" si="4"/>
        <v>2</v>
      </c>
      <c r="T6" s="8" t="s">
        <v>40</v>
      </c>
      <c r="V6" s="9">
        <f>Q103</f>
        <v>42</v>
      </c>
      <c r="W6"/>
      <c r="X6" s="1" t="s">
        <v>41</v>
      </c>
      <c r="Z6" s="11">
        <f>SUM(N18:N24)</f>
        <v>47</v>
      </c>
      <c r="AA6" s="5">
        <f t="shared" si="5"/>
        <v>15.932203389830509</v>
      </c>
      <c r="AB6" s="11">
        <f>SUM(Q18:Q24)+SUM(R18:R24)</f>
        <v>61</v>
      </c>
      <c r="AC6" s="11">
        <f>100*SUM(R18:R24)/AB6</f>
        <v>88.52459016393442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0</v>
      </c>
      <c r="N7" s="5">
        <f t="shared" si="1"/>
        <v>0</v>
      </c>
      <c r="O7" s="11">
        <f t="shared" si="8"/>
        <v>1</v>
      </c>
      <c r="P7" s="5">
        <f t="shared" si="2"/>
        <v>0.3389830508474576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88.91820580474933</v>
      </c>
      <c r="W7"/>
      <c r="Y7" s="1" t="s">
        <v>43</v>
      </c>
      <c r="Z7" s="11">
        <f>SUM(N25:N31)</f>
        <v>49</v>
      </c>
      <c r="AA7" s="5">
        <f t="shared" si="5"/>
        <v>16.610169491525422</v>
      </c>
      <c r="AB7" s="11">
        <f>SUM(Q25:Q31)+SUM(R25:R31)</f>
        <v>65</v>
      </c>
      <c r="AC7" s="11">
        <f>100*SUM(R25:R31)/AB7</f>
        <v>87.6923076923077</v>
      </c>
    </row>
    <row r="8" spans="1:29" ht="15">
      <c r="A8" s="19">
        <v>32751</v>
      </c>
      <c r="B8"/>
      <c r="C8" s="12">
        <v>1</v>
      </c>
      <c r="D8"/>
      <c r="E8" s="12">
        <v>1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1</v>
      </c>
      <c r="M8" s="9">
        <f t="shared" si="7"/>
        <v>0</v>
      </c>
      <c r="N8" s="5">
        <f t="shared" si="1"/>
        <v>0</v>
      </c>
      <c r="O8" s="11">
        <f t="shared" si="8"/>
        <v>1</v>
      </c>
      <c r="P8" s="5">
        <f t="shared" si="2"/>
        <v>0.3389830508474576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45</v>
      </c>
      <c r="AA8" s="5">
        <f t="shared" si="5"/>
        <v>15.254237288135593</v>
      </c>
      <c r="AB8" s="11">
        <f>SUM(Q32:Q38)+SUM(R32:R38)</f>
        <v>57</v>
      </c>
      <c r="AC8" s="11">
        <f>100*SUM(R32:R38)/AB8</f>
        <v>89.47368421052632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1</v>
      </c>
      <c r="M9" s="9">
        <f t="shared" si="7"/>
        <v>0</v>
      </c>
      <c r="N9" s="5">
        <f t="shared" si="1"/>
        <v>0</v>
      </c>
      <c r="O9" s="11">
        <f t="shared" si="8"/>
        <v>1</v>
      </c>
      <c r="P9" s="5">
        <f t="shared" si="2"/>
        <v>0.3389830508474576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51</v>
      </c>
      <c r="AA9" s="5">
        <f t="shared" si="5"/>
        <v>17.28813559322034</v>
      </c>
      <c r="AB9" s="11">
        <f>SUM(Q39:Q45)+SUM(R39:R45)</f>
        <v>57</v>
      </c>
      <c r="AC9" s="11">
        <f>100*SUM(R39:R45)/AB9</f>
        <v>94.73684210526316</v>
      </c>
    </row>
    <row r="10" spans="1:29" ht="15">
      <c r="A10" s="19">
        <v>32753</v>
      </c>
      <c r="B10" s="12">
        <v>1</v>
      </c>
      <c r="C10"/>
      <c r="D10" s="12">
        <v>1</v>
      </c>
      <c r="E10" s="12">
        <v>2</v>
      </c>
      <c r="F10" s="12"/>
      <c r="G10" s="12"/>
      <c r="H10" s="12"/>
      <c r="I10" s="12"/>
      <c r="J10" s="9">
        <f t="shared" si="6"/>
        <v>2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2</v>
      </c>
      <c r="O10" s="11">
        <f t="shared" si="8"/>
        <v>3</v>
      </c>
      <c r="P10" s="5">
        <f t="shared" si="2"/>
        <v>1.0169491525423728</v>
      </c>
      <c r="Q10" s="9">
        <f t="shared" si="3"/>
        <v>1</v>
      </c>
      <c r="R10" s="9">
        <f t="shared" si="4"/>
        <v>3</v>
      </c>
      <c r="U10" s="8" t="s">
        <v>4</v>
      </c>
      <c r="V10" s="5">
        <f>100*(+E103/(E103+D103))</f>
        <v>59.34718100890207</v>
      </c>
      <c r="W10"/>
      <c r="X10" s="8" t="s">
        <v>47</v>
      </c>
      <c r="Z10" s="11">
        <f>SUM(N46:N52)</f>
        <v>33</v>
      </c>
      <c r="AA10" s="5">
        <f t="shared" si="5"/>
        <v>11.186440677966102</v>
      </c>
      <c r="AB10" s="11">
        <f>SUM(Q46:Q52)+SUM(R46:R52)</f>
        <v>37</v>
      </c>
      <c r="AC10" s="11">
        <f>100*SUM(R46:R52)/AB10</f>
        <v>94.5945945945946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3</v>
      </c>
      <c r="M11" s="9">
        <f t="shared" si="7"/>
        <v>0</v>
      </c>
      <c r="N11" s="5">
        <f t="shared" si="1"/>
        <v>0</v>
      </c>
      <c r="O11" s="11">
        <f t="shared" si="8"/>
        <v>3</v>
      </c>
      <c r="P11" s="5">
        <f t="shared" si="2"/>
        <v>1.0169491525423728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22</v>
      </c>
      <c r="AA11" s="5">
        <f t="shared" si="5"/>
        <v>7.4576271186440675</v>
      </c>
      <c r="AB11" s="11">
        <f>SUM(Q53:Q59)+SUM(R53:R59)</f>
        <v>28</v>
      </c>
      <c r="AC11" s="11">
        <f>100*SUM(R53:R59)/AB11</f>
        <v>89.28571428571429</v>
      </c>
    </row>
    <row r="12" spans="1:29" ht="15">
      <c r="A12" s="19">
        <v>32755</v>
      </c>
      <c r="B12" s="12">
        <v>1</v>
      </c>
      <c r="C12"/>
      <c r="D12" s="12">
        <v>3</v>
      </c>
      <c r="E12" s="12">
        <v>2</v>
      </c>
      <c r="F12"/>
      <c r="G12"/>
      <c r="H12"/>
      <c r="I12"/>
      <c r="J12" s="9">
        <f t="shared" si="6"/>
        <v>4</v>
      </c>
      <c r="K12" s="9">
        <f t="shared" si="0"/>
        <v>0</v>
      </c>
      <c r="L12" s="9">
        <f t="shared" si="7"/>
        <v>7</v>
      </c>
      <c r="M12" s="9">
        <f t="shared" si="7"/>
        <v>0</v>
      </c>
      <c r="N12" s="5">
        <f t="shared" si="1"/>
        <v>4</v>
      </c>
      <c r="O12" s="11">
        <f t="shared" si="8"/>
        <v>7</v>
      </c>
      <c r="P12" s="5">
        <f t="shared" si="2"/>
        <v>2.3728813559322033</v>
      </c>
      <c r="Q12" s="9">
        <f t="shared" si="3"/>
        <v>1</v>
      </c>
      <c r="R12" s="9">
        <f t="shared" si="4"/>
        <v>5</v>
      </c>
      <c r="U12" s="8" t="s">
        <v>50</v>
      </c>
      <c r="V12" s="5">
        <f>100*((E103+I103)/(E103+D103+I103+H103))</f>
        <v>59.34718100890207</v>
      </c>
      <c r="W12"/>
      <c r="X12" s="8" t="s">
        <v>51</v>
      </c>
      <c r="Z12" s="11">
        <f>SUM(N60:N66)</f>
        <v>5</v>
      </c>
      <c r="AA12" s="5">
        <f t="shared" si="5"/>
        <v>1.694915254237288</v>
      </c>
      <c r="AB12" s="11">
        <f>SUM(Q60:Q66)+SUM(R60:R66)</f>
        <v>9</v>
      </c>
      <c r="AC12" s="11">
        <f>100*SUM(R60:R66)/AB12</f>
        <v>77.77777777777777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0</v>
      </c>
      <c r="O13" s="11">
        <f t="shared" si="8"/>
        <v>7</v>
      </c>
      <c r="P13" s="5">
        <f t="shared" si="2"/>
        <v>2.3728813559322033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3.389830508474576</v>
      </c>
      <c r="AB13" s="11">
        <f>SUM(Q67:Q73)+SUM(R67:R73)</f>
        <v>18</v>
      </c>
      <c r="AC13" s="11">
        <f>100*SUM(R67:R73)/AB13</f>
        <v>77.77777777777777</v>
      </c>
    </row>
    <row r="14" spans="1:29" ht="15">
      <c r="A14" s="19">
        <v>32757</v>
      </c>
      <c r="B14" s="12">
        <v>1</v>
      </c>
      <c r="C14"/>
      <c r="D14"/>
      <c r="E14" s="12">
        <v>3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9</v>
      </c>
      <c r="M14" s="9">
        <f t="shared" si="7"/>
        <v>0</v>
      </c>
      <c r="N14" s="5">
        <f t="shared" si="1"/>
        <v>2</v>
      </c>
      <c r="O14" s="11">
        <f t="shared" si="8"/>
        <v>9</v>
      </c>
      <c r="P14" s="5">
        <f t="shared" si="2"/>
        <v>3.0508474576271185</v>
      </c>
      <c r="Q14" s="9">
        <f t="shared" si="3"/>
        <v>1</v>
      </c>
      <c r="R14" s="9">
        <f t="shared" si="4"/>
        <v>3</v>
      </c>
      <c r="T14" s="8"/>
      <c r="W14"/>
      <c r="X14" s="8" t="s">
        <v>53</v>
      </c>
      <c r="Z14" s="11">
        <f>SUM(N74:N80)</f>
        <v>5</v>
      </c>
      <c r="AA14" s="5">
        <f t="shared" si="5"/>
        <v>1.694915254237288</v>
      </c>
      <c r="AB14" s="11">
        <f>SUM(Q74:Q80)+SUM(R74:R80)</f>
        <v>5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9</v>
      </c>
      <c r="M15" s="9">
        <f t="shared" si="7"/>
        <v>0</v>
      </c>
      <c r="N15" s="5">
        <f t="shared" si="1"/>
        <v>0</v>
      </c>
      <c r="O15" s="11">
        <f t="shared" si="8"/>
        <v>9</v>
      </c>
      <c r="P15" s="5">
        <f t="shared" si="2"/>
        <v>3.0508474576271185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>
        <f>SUM(N81:N87)</f>
        <v>4</v>
      </c>
      <c r="AA15" s="5">
        <f t="shared" si="5"/>
        <v>1.3559322033898304</v>
      </c>
      <c r="AB15" s="11">
        <f>SUM(Q81:Q87)+SUM(R81:R87)</f>
        <v>4</v>
      </c>
      <c r="AC15" s="11">
        <f>100*SUM(R81:R87)/AB15</f>
        <v>100</v>
      </c>
    </row>
    <row r="16" spans="1:29" ht="15">
      <c r="A16" s="19">
        <v>32759</v>
      </c>
      <c r="B16" s="12">
        <v>1</v>
      </c>
      <c r="C16" s="12">
        <v>1</v>
      </c>
      <c r="D16" s="12">
        <v>2</v>
      </c>
      <c r="E16" s="12">
        <v>3</v>
      </c>
      <c r="F16"/>
      <c r="G16"/>
      <c r="H16"/>
      <c r="I16"/>
      <c r="J16" s="9">
        <f t="shared" si="6"/>
        <v>3</v>
      </c>
      <c r="K16" s="9">
        <f t="shared" si="0"/>
        <v>0</v>
      </c>
      <c r="L16" s="9">
        <f t="shared" si="7"/>
        <v>12</v>
      </c>
      <c r="M16" s="9">
        <f t="shared" si="7"/>
        <v>0</v>
      </c>
      <c r="N16" s="5">
        <f t="shared" si="1"/>
        <v>3</v>
      </c>
      <c r="O16" s="11">
        <f t="shared" si="8"/>
        <v>12</v>
      </c>
      <c r="P16" s="5">
        <f t="shared" si="2"/>
        <v>4.067796610169491</v>
      </c>
      <c r="Q16" s="9">
        <f t="shared" si="3"/>
        <v>2</v>
      </c>
      <c r="R16" s="9">
        <f t="shared" si="4"/>
        <v>5</v>
      </c>
      <c r="X16" s="8" t="s">
        <v>55</v>
      </c>
      <c r="Z16" s="11">
        <f>SUM(N88:N94)</f>
        <v>10</v>
      </c>
      <c r="AA16" s="5">
        <f t="shared" si="5"/>
        <v>3.389830508474576</v>
      </c>
      <c r="AB16" s="11">
        <f>SUM(Q88:Q94)+SUM(R88:R94)</f>
        <v>10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1</v>
      </c>
      <c r="E17" s="12">
        <v>1</v>
      </c>
      <c r="F17" s="12"/>
      <c r="G17"/>
      <c r="H17" s="12"/>
      <c r="I17" s="12"/>
      <c r="J17" s="9">
        <f t="shared" si="6"/>
        <v>2</v>
      </c>
      <c r="K17" s="9">
        <f t="shared" si="0"/>
        <v>0</v>
      </c>
      <c r="L17" s="9">
        <f t="shared" si="7"/>
        <v>14</v>
      </c>
      <c r="M17" s="9">
        <f t="shared" si="7"/>
        <v>0</v>
      </c>
      <c r="N17" s="5">
        <f t="shared" si="1"/>
        <v>2</v>
      </c>
      <c r="O17" s="11">
        <f t="shared" si="8"/>
        <v>14</v>
      </c>
      <c r="P17" s="5">
        <f t="shared" si="2"/>
        <v>4.745762711864407</v>
      </c>
      <c r="Q17" s="9">
        <f t="shared" si="3"/>
        <v>0</v>
      </c>
      <c r="R17" s="9">
        <f t="shared" si="4"/>
        <v>2</v>
      </c>
      <c r="T17" s="8"/>
      <c r="X17"/>
      <c r="Y17" s="8" t="s">
        <v>56</v>
      </c>
      <c r="Z17" s="11">
        <f>SUM(N95:N101)</f>
        <v>0</v>
      </c>
      <c r="AA17" s="5">
        <f t="shared" si="5"/>
        <v>0</v>
      </c>
      <c r="AB17" s="11">
        <f>SUM(Q95:Q101)+SUM(R95:R101)</f>
        <v>0</v>
      </c>
      <c r="AC17" s="11"/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14</v>
      </c>
      <c r="M18" s="9">
        <f t="shared" si="7"/>
        <v>0</v>
      </c>
      <c r="N18" s="5">
        <f t="shared" si="1"/>
        <v>0</v>
      </c>
      <c r="O18" s="11">
        <f t="shared" si="8"/>
        <v>14</v>
      </c>
      <c r="P18" s="5">
        <f t="shared" si="2"/>
        <v>4.745762711864407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295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14</v>
      </c>
      <c r="M19" s="9">
        <f t="shared" si="7"/>
        <v>0</v>
      </c>
      <c r="N19" s="5">
        <f t="shared" si="1"/>
        <v>0</v>
      </c>
      <c r="O19" s="11">
        <f t="shared" si="8"/>
        <v>14</v>
      </c>
      <c r="P19" s="5">
        <f t="shared" si="2"/>
        <v>4.745762711864407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10</v>
      </c>
      <c r="E20" s="12">
        <v>15</v>
      </c>
      <c r="F20" s="12"/>
      <c r="G20" s="12"/>
      <c r="H20" s="12"/>
      <c r="I20" s="12"/>
      <c r="J20" s="9">
        <f t="shared" si="6"/>
        <v>22</v>
      </c>
      <c r="K20" s="9">
        <f t="shared" si="0"/>
        <v>0</v>
      </c>
      <c r="L20" s="9">
        <f t="shared" si="7"/>
        <v>36</v>
      </c>
      <c r="M20" s="9">
        <f t="shared" si="7"/>
        <v>0</v>
      </c>
      <c r="N20" s="5">
        <f t="shared" si="1"/>
        <v>22</v>
      </c>
      <c r="O20" s="11">
        <f t="shared" si="8"/>
        <v>36</v>
      </c>
      <c r="P20" s="5">
        <f t="shared" si="2"/>
        <v>12.203389830508474</v>
      </c>
      <c r="Q20" s="9">
        <f t="shared" si="3"/>
        <v>3</v>
      </c>
      <c r="R20" s="9">
        <f t="shared" si="4"/>
        <v>25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36</v>
      </c>
      <c r="M21" s="9">
        <f t="shared" si="7"/>
        <v>0</v>
      </c>
      <c r="N21" s="5">
        <f t="shared" si="1"/>
        <v>0</v>
      </c>
      <c r="O21" s="11">
        <f t="shared" si="8"/>
        <v>36</v>
      </c>
      <c r="P21" s="5">
        <f t="shared" si="2"/>
        <v>12.203389830508474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3</v>
      </c>
      <c r="E22" s="12">
        <v>12</v>
      </c>
      <c r="F22"/>
      <c r="G22"/>
      <c r="H22"/>
      <c r="I22"/>
      <c r="J22" s="9">
        <f t="shared" si="9"/>
        <v>12</v>
      </c>
      <c r="K22" s="9">
        <f t="shared" si="0"/>
        <v>0</v>
      </c>
      <c r="L22" s="9">
        <f t="shared" si="7"/>
        <v>48</v>
      </c>
      <c r="M22" s="9">
        <f t="shared" si="7"/>
        <v>0</v>
      </c>
      <c r="N22" s="5">
        <f t="shared" si="1"/>
        <v>12</v>
      </c>
      <c r="O22" s="11">
        <f t="shared" si="8"/>
        <v>48</v>
      </c>
      <c r="P22" s="5">
        <f t="shared" si="2"/>
        <v>16.271186440677965</v>
      </c>
      <c r="Q22" s="9">
        <f t="shared" si="3"/>
        <v>3</v>
      </c>
      <c r="R22" s="9">
        <f t="shared" si="4"/>
        <v>15</v>
      </c>
      <c r="X22"/>
      <c r="Y22"/>
    </row>
    <row r="23" spans="1:25" ht="15">
      <c r="A23" s="19">
        <v>32766</v>
      </c>
      <c r="B23"/>
      <c r="C23"/>
      <c r="D23"/>
      <c r="E23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48</v>
      </c>
      <c r="M23" s="9">
        <f t="shared" si="7"/>
        <v>0</v>
      </c>
      <c r="N23" s="5">
        <f t="shared" si="1"/>
        <v>0</v>
      </c>
      <c r="O23" s="11">
        <f t="shared" si="8"/>
        <v>48</v>
      </c>
      <c r="P23" s="5">
        <f t="shared" si="2"/>
        <v>16.271186440677965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2</v>
      </c>
      <c r="E24" s="12">
        <v>12</v>
      </c>
      <c r="F24" s="12"/>
      <c r="G24"/>
      <c r="H24" s="12"/>
      <c r="I24" s="12"/>
      <c r="J24" s="9">
        <f t="shared" si="9"/>
        <v>13</v>
      </c>
      <c r="K24" s="9">
        <f t="shared" si="0"/>
        <v>0</v>
      </c>
      <c r="L24" s="9">
        <f t="shared" si="7"/>
        <v>61</v>
      </c>
      <c r="M24" s="9">
        <f t="shared" si="7"/>
        <v>0</v>
      </c>
      <c r="N24" s="5">
        <f t="shared" si="1"/>
        <v>13</v>
      </c>
      <c r="O24" s="11">
        <f t="shared" si="8"/>
        <v>61</v>
      </c>
      <c r="P24" s="5">
        <f t="shared" si="2"/>
        <v>20.677966101694917</v>
      </c>
      <c r="Q24" s="9">
        <f t="shared" si="3"/>
        <v>1</v>
      </c>
      <c r="R24" s="9">
        <f t="shared" si="4"/>
        <v>14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61</v>
      </c>
      <c r="M25" s="9">
        <f t="shared" si="10"/>
        <v>0</v>
      </c>
      <c r="N25" s="5">
        <f t="shared" si="1"/>
        <v>0</v>
      </c>
      <c r="O25" s="11">
        <f t="shared" si="8"/>
        <v>61</v>
      </c>
      <c r="P25" s="5">
        <f t="shared" si="2"/>
        <v>20.677966101694917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6</v>
      </c>
      <c r="E26" s="12">
        <v>8</v>
      </c>
      <c r="F26"/>
      <c r="G26" s="12"/>
      <c r="H26" s="12"/>
      <c r="I26" s="12"/>
      <c r="J26" s="9">
        <f t="shared" si="9"/>
        <v>12</v>
      </c>
      <c r="K26" s="9">
        <f t="shared" si="0"/>
        <v>0</v>
      </c>
      <c r="L26" s="9">
        <f t="shared" si="10"/>
        <v>73</v>
      </c>
      <c r="M26" s="9">
        <f t="shared" si="10"/>
        <v>0</v>
      </c>
      <c r="N26" s="5">
        <f t="shared" si="1"/>
        <v>12</v>
      </c>
      <c r="O26" s="11">
        <f t="shared" si="8"/>
        <v>73</v>
      </c>
      <c r="P26" s="5">
        <f t="shared" si="2"/>
        <v>24.74576271186441</v>
      </c>
      <c r="Q26" s="9">
        <f t="shared" si="3"/>
        <v>2</v>
      </c>
      <c r="R26" s="9">
        <f t="shared" si="4"/>
        <v>14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73</v>
      </c>
      <c r="M27" s="9">
        <f t="shared" si="10"/>
        <v>0</v>
      </c>
      <c r="N27" s="5">
        <f t="shared" si="1"/>
        <v>0</v>
      </c>
      <c r="O27" s="11">
        <f t="shared" si="8"/>
        <v>73</v>
      </c>
      <c r="P27" s="5">
        <f t="shared" si="2"/>
        <v>24.74576271186441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 s="12">
        <v>4</v>
      </c>
      <c r="D28" s="12">
        <v>9</v>
      </c>
      <c r="E28" s="12">
        <v>10</v>
      </c>
      <c r="F28"/>
      <c r="G28"/>
      <c r="H28"/>
      <c r="I28"/>
      <c r="J28" s="9">
        <f t="shared" si="9"/>
        <v>15</v>
      </c>
      <c r="K28" s="9">
        <f t="shared" si="0"/>
        <v>0</v>
      </c>
      <c r="L28" s="9">
        <f t="shared" si="10"/>
        <v>88</v>
      </c>
      <c r="M28" s="9">
        <f t="shared" si="10"/>
        <v>0</v>
      </c>
      <c r="N28" s="5">
        <f t="shared" si="1"/>
        <v>15</v>
      </c>
      <c r="O28" s="11">
        <f t="shared" si="8"/>
        <v>88</v>
      </c>
      <c r="P28" s="5">
        <f t="shared" si="2"/>
        <v>29.83050847457627</v>
      </c>
      <c r="Q28" s="9">
        <f t="shared" si="3"/>
        <v>4</v>
      </c>
      <c r="R28" s="9">
        <f t="shared" si="4"/>
        <v>19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6</v>
      </c>
      <c r="E29" s="12">
        <v>6</v>
      </c>
      <c r="F29"/>
      <c r="G29"/>
      <c r="H29"/>
      <c r="I29"/>
      <c r="J29" s="9">
        <f t="shared" si="9"/>
        <v>10</v>
      </c>
      <c r="K29" s="9">
        <f t="shared" si="0"/>
        <v>0</v>
      </c>
      <c r="L29" s="9">
        <f t="shared" si="10"/>
        <v>98</v>
      </c>
      <c r="M29" s="9">
        <f t="shared" si="10"/>
        <v>0</v>
      </c>
      <c r="N29" s="5">
        <f t="shared" si="1"/>
        <v>10</v>
      </c>
      <c r="O29" s="11">
        <f t="shared" si="8"/>
        <v>98</v>
      </c>
      <c r="P29" s="5">
        <f t="shared" si="2"/>
        <v>33.220338983050844</v>
      </c>
      <c r="Q29" s="9">
        <f t="shared" si="3"/>
        <v>2</v>
      </c>
      <c r="R29" s="9">
        <f t="shared" si="4"/>
        <v>12</v>
      </c>
    </row>
    <row r="30" spans="1:20" ht="15">
      <c r="A30" s="19">
        <v>32773</v>
      </c>
      <c r="B30"/>
      <c r="C30"/>
      <c r="D30"/>
      <c r="E30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98</v>
      </c>
      <c r="M30" s="9">
        <f t="shared" si="10"/>
        <v>0</v>
      </c>
      <c r="N30" s="5">
        <f t="shared" si="1"/>
        <v>0</v>
      </c>
      <c r="O30" s="11">
        <f t="shared" si="8"/>
        <v>98</v>
      </c>
      <c r="P30" s="5">
        <f t="shared" si="2"/>
        <v>33.220338983050844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/>
      <c r="D31" s="12">
        <v>7</v>
      </c>
      <c r="E31" s="12">
        <v>5</v>
      </c>
      <c r="F31"/>
      <c r="G31" s="12"/>
      <c r="H31" s="12"/>
      <c r="I31" s="12"/>
      <c r="J31" s="9">
        <f t="shared" si="9"/>
        <v>12</v>
      </c>
      <c r="K31" s="9">
        <f t="shared" si="0"/>
        <v>0</v>
      </c>
      <c r="L31" s="9">
        <f t="shared" si="10"/>
        <v>110</v>
      </c>
      <c r="M31" s="9">
        <f t="shared" si="10"/>
        <v>0</v>
      </c>
      <c r="N31" s="5">
        <f t="shared" si="1"/>
        <v>12</v>
      </c>
      <c r="O31" s="11">
        <f t="shared" si="8"/>
        <v>110</v>
      </c>
      <c r="P31" s="5">
        <f t="shared" si="2"/>
        <v>37.28813559322034</v>
      </c>
      <c r="Q31" s="9">
        <f t="shared" si="3"/>
        <v>0</v>
      </c>
      <c r="R31" s="9">
        <f t="shared" si="4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110</v>
      </c>
      <c r="M32" s="9">
        <f t="shared" si="10"/>
        <v>0</v>
      </c>
      <c r="N32" s="5">
        <f t="shared" si="1"/>
        <v>0</v>
      </c>
      <c r="O32" s="11">
        <f t="shared" si="8"/>
        <v>110</v>
      </c>
      <c r="P32" s="5">
        <f t="shared" si="2"/>
        <v>37.28813559322034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 s="12">
        <v>1</v>
      </c>
      <c r="C33" s="12">
        <v>2</v>
      </c>
      <c r="D33" s="12">
        <v>13</v>
      </c>
      <c r="E33" s="12">
        <v>13</v>
      </c>
      <c r="F33"/>
      <c r="G33"/>
      <c r="H33"/>
      <c r="I33"/>
      <c r="J33" s="9">
        <f t="shared" si="9"/>
        <v>23</v>
      </c>
      <c r="K33" s="9">
        <f t="shared" si="0"/>
        <v>0</v>
      </c>
      <c r="L33" s="9">
        <f t="shared" si="10"/>
        <v>133</v>
      </c>
      <c r="M33" s="9">
        <f t="shared" si="10"/>
        <v>0</v>
      </c>
      <c r="N33" s="5">
        <f t="shared" si="1"/>
        <v>23</v>
      </c>
      <c r="O33" s="11">
        <f t="shared" si="8"/>
        <v>133</v>
      </c>
      <c r="P33" s="5">
        <f t="shared" si="2"/>
        <v>45.08474576271186</v>
      </c>
      <c r="Q33" s="9">
        <f t="shared" si="3"/>
        <v>3</v>
      </c>
      <c r="R33" s="9">
        <f t="shared" si="4"/>
        <v>26</v>
      </c>
    </row>
    <row r="34" spans="1:18" ht="15">
      <c r="A34" s="19">
        <v>32777</v>
      </c>
      <c r="B34" s="12">
        <v>1</v>
      </c>
      <c r="C34"/>
      <c r="D34" s="12">
        <v>2</v>
      </c>
      <c r="E34" s="12">
        <v>10</v>
      </c>
      <c r="F34"/>
      <c r="G34"/>
      <c r="H34" s="12"/>
      <c r="I34" s="12"/>
      <c r="J34" s="9">
        <f t="shared" si="9"/>
        <v>11</v>
      </c>
      <c r="K34" s="9">
        <f t="shared" si="0"/>
        <v>0</v>
      </c>
      <c r="L34" s="9">
        <f t="shared" si="10"/>
        <v>144</v>
      </c>
      <c r="M34" s="9">
        <f t="shared" si="10"/>
        <v>0</v>
      </c>
      <c r="N34" s="5">
        <f t="shared" si="1"/>
        <v>11</v>
      </c>
      <c r="O34" s="11">
        <f t="shared" si="8"/>
        <v>144</v>
      </c>
      <c r="P34" s="5">
        <f t="shared" si="2"/>
        <v>48.813559322033896</v>
      </c>
      <c r="Q34" s="9">
        <f t="shared" si="3"/>
        <v>1</v>
      </c>
      <c r="R34" s="9">
        <f t="shared" si="4"/>
        <v>12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144</v>
      </c>
      <c r="M35" s="9">
        <f t="shared" si="10"/>
        <v>0</v>
      </c>
      <c r="N35" s="5">
        <f t="shared" si="1"/>
        <v>0</v>
      </c>
      <c r="O35" s="11">
        <f t="shared" si="8"/>
        <v>144</v>
      </c>
      <c r="P35" s="5">
        <f t="shared" si="2"/>
        <v>48.813559322033896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 s="12">
        <v>1</v>
      </c>
      <c r="C36" s="12">
        <v>1</v>
      </c>
      <c r="D36" s="12">
        <v>2</v>
      </c>
      <c r="E36" s="12">
        <v>8</v>
      </c>
      <c r="F36"/>
      <c r="G36"/>
      <c r="H36"/>
      <c r="I36"/>
      <c r="J36" s="9">
        <f t="shared" si="9"/>
        <v>8</v>
      </c>
      <c r="K36" s="9">
        <f aca="true" t="shared" si="11" ref="K36:K67">-F36-G36+H36+I36</f>
        <v>0</v>
      </c>
      <c r="L36" s="9">
        <f t="shared" si="10"/>
        <v>152</v>
      </c>
      <c r="M36" s="9">
        <f t="shared" si="10"/>
        <v>0</v>
      </c>
      <c r="N36" s="5">
        <f aca="true" t="shared" si="12" ref="N36:N67">(+J36+K36)*($J$103/($J$103+$K$103))</f>
        <v>8</v>
      </c>
      <c r="O36" s="11">
        <f t="shared" si="8"/>
        <v>152</v>
      </c>
      <c r="P36" s="5">
        <f aca="true" t="shared" si="13" ref="P36:P67">O36*100/$N$103</f>
        <v>51.52542372881356</v>
      </c>
      <c r="Q36" s="9">
        <f aca="true" t="shared" si="14" ref="Q36:Q67">+B36+C36+F36+G36</f>
        <v>2</v>
      </c>
      <c r="R36" s="9">
        <f aca="true" t="shared" si="15" ref="R36:R67">D36+E36+H36+I36</f>
        <v>10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152</v>
      </c>
      <c r="M37" s="9">
        <f t="shared" si="10"/>
        <v>0</v>
      </c>
      <c r="N37" s="5">
        <f t="shared" si="12"/>
        <v>0</v>
      </c>
      <c r="O37" s="11">
        <f aca="true" t="shared" si="17" ref="O37:O68">O36+N37</f>
        <v>152</v>
      </c>
      <c r="P37" s="5">
        <f t="shared" si="13"/>
        <v>51.52542372881356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2</v>
      </c>
      <c r="E38" s="12">
        <v>1</v>
      </c>
      <c r="F38"/>
      <c r="G38"/>
      <c r="H38" s="12"/>
      <c r="I38" s="12"/>
      <c r="J38" s="9">
        <f t="shared" si="16"/>
        <v>3</v>
      </c>
      <c r="K38" s="9">
        <f t="shared" si="11"/>
        <v>0</v>
      </c>
      <c r="L38" s="9">
        <f t="shared" si="10"/>
        <v>155</v>
      </c>
      <c r="M38" s="9">
        <f t="shared" si="10"/>
        <v>0</v>
      </c>
      <c r="N38" s="5">
        <f t="shared" si="12"/>
        <v>3</v>
      </c>
      <c r="O38" s="11">
        <f t="shared" si="17"/>
        <v>155</v>
      </c>
      <c r="P38" s="5">
        <f t="shared" si="13"/>
        <v>52.54237288135593</v>
      </c>
      <c r="Q38" s="9">
        <f t="shared" si="14"/>
        <v>0</v>
      </c>
      <c r="R38" s="9">
        <f t="shared" si="15"/>
        <v>3</v>
      </c>
    </row>
    <row r="39" spans="1:19" ht="15">
      <c r="A39" s="19">
        <v>32782</v>
      </c>
      <c r="B39"/>
      <c r="C39" s="12">
        <v>1</v>
      </c>
      <c r="D39" s="12">
        <v>16</v>
      </c>
      <c r="E39" s="12">
        <v>14</v>
      </c>
      <c r="F39"/>
      <c r="G39"/>
      <c r="H39"/>
      <c r="I39"/>
      <c r="J39" s="9">
        <f t="shared" si="16"/>
        <v>29</v>
      </c>
      <c r="K39" s="9">
        <f t="shared" si="11"/>
        <v>0</v>
      </c>
      <c r="L39" s="9">
        <f t="shared" si="10"/>
        <v>184</v>
      </c>
      <c r="M39" s="9">
        <f t="shared" si="10"/>
        <v>0</v>
      </c>
      <c r="N39" s="5">
        <f t="shared" si="12"/>
        <v>29</v>
      </c>
      <c r="O39" s="11">
        <f t="shared" si="17"/>
        <v>184</v>
      </c>
      <c r="P39" s="5">
        <f t="shared" si="13"/>
        <v>62.3728813559322</v>
      </c>
      <c r="Q39" s="9">
        <f t="shared" si="14"/>
        <v>1</v>
      </c>
      <c r="R39" s="9">
        <f t="shared" si="15"/>
        <v>30</v>
      </c>
      <c r="S39" s="8" t="s">
        <v>60</v>
      </c>
    </row>
    <row r="40" spans="1:18" ht="15">
      <c r="A40" s="19">
        <v>32783</v>
      </c>
      <c r="B40"/>
      <c r="C40"/>
      <c r="D40" s="12">
        <v>3</v>
      </c>
      <c r="E40" s="12">
        <v>6</v>
      </c>
      <c r="F40"/>
      <c r="G40"/>
      <c r="H40"/>
      <c r="I40"/>
      <c r="J40" s="9">
        <f t="shared" si="16"/>
        <v>9</v>
      </c>
      <c r="K40" s="9">
        <f t="shared" si="11"/>
        <v>0</v>
      </c>
      <c r="L40" s="9">
        <f t="shared" si="10"/>
        <v>193</v>
      </c>
      <c r="M40" s="9">
        <f t="shared" si="10"/>
        <v>0</v>
      </c>
      <c r="N40" s="5">
        <f t="shared" si="12"/>
        <v>9</v>
      </c>
      <c r="O40" s="11">
        <f t="shared" si="17"/>
        <v>193</v>
      </c>
      <c r="P40" s="5">
        <f t="shared" si="13"/>
        <v>65.42372881355932</v>
      </c>
      <c r="Q40" s="9">
        <f t="shared" si="14"/>
        <v>0</v>
      </c>
      <c r="R40" s="9">
        <f t="shared" si="15"/>
        <v>9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193</v>
      </c>
      <c r="M41" s="9">
        <f t="shared" si="10"/>
        <v>0</v>
      </c>
      <c r="N41" s="5">
        <f t="shared" si="12"/>
        <v>0</v>
      </c>
      <c r="O41" s="11">
        <f t="shared" si="17"/>
        <v>193</v>
      </c>
      <c r="P41" s="5">
        <f t="shared" si="13"/>
        <v>65.42372881355932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 s="12">
        <v>1</v>
      </c>
      <c r="D42" s="12">
        <v>4</v>
      </c>
      <c r="E42" s="12">
        <v>10</v>
      </c>
      <c r="F42"/>
      <c r="G42"/>
      <c r="H42"/>
      <c r="I42" s="12"/>
      <c r="J42" s="9">
        <f t="shared" si="16"/>
        <v>13</v>
      </c>
      <c r="K42" s="9">
        <f t="shared" si="11"/>
        <v>0</v>
      </c>
      <c r="L42" s="9">
        <f t="shared" si="10"/>
        <v>206</v>
      </c>
      <c r="M42" s="9">
        <f t="shared" si="10"/>
        <v>0</v>
      </c>
      <c r="N42" s="5">
        <f t="shared" si="12"/>
        <v>13</v>
      </c>
      <c r="O42" s="11">
        <f t="shared" si="17"/>
        <v>206</v>
      </c>
      <c r="P42" s="5">
        <f t="shared" si="13"/>
        <v>69.83050847457628</v>
      </c>
      <c r="Q42" s="9">
        <f t="shared" si="14"/>
        <v>1</v>
      </c>
      <c r="R42" s="9">
        <f t="shared" si="15"/>
        <v>14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206</v>
      </c>
      <c r="M43" s="9">
        <f t="shared" si="10"/>
        <v>0</v>
      </c>
      <c r="N43" s="5">
        <f t="shared" si="12"/>
        <v>0</v>
      </c>
      <c r="O43" s="11">
        <f t="shared" si="17"/>
        <v>206</v>
      </c>
      <c r="P43" s="5">
        <f t="shared" si="13"/>
        <v>69.83050847457628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 s="12">
        <v>1</v>
      </c>
      <c r="C44"/>
      <c r="D44" s="12">
        <v>1</v>
      </c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206</v>
      </c>
      <c r="M44" s="9">
        <f t="shared" si="10"/>
        <v>0</v>
      </c>
      <c r="N44" s="5">
        <f t="shared" si="12"/>
        <v>0</v>
      </c>
      <c r="O44" s="11">
        <f t="shared" si="17"/>
        <v>206</v>
      </c>
      <c r="P44" s="5">
        <f t="shared" si="13"/>
        <v>69.83050847457628</v>
      </c>
      <c r="Q44" s="9">
        <f t="shared" si="14"/>
        <v>1</v>
      </c>
      <c r="R44" s="9">
        <f t="shared" si="15"/>
        <v>1</v>
      </c>
    </row>
    <row r="45" spans="1:18" ht="15">
      <c r="A45" s="19">
        <v>32788</v>
      </c>
      <c r="B45"/>
      <c r="C45"/>
      <c r="D45"/>
      <c r="E45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206</v>
      </c>
      <c r="M45" s="9">
        <f t="shared" si="18"/>
        <v>0</v>
      </c>
      <c r="N45" s="5">
        <f t="shared" si="12"/>
        <v>0</v>
      </c>
      <c r="O45" s="11">
        <f t="shared" si="17"/>
        <v>206</v>
      </c>
      <c r="P45" s="5">
        <f t="shared" si="13"/>
        <v>69.83050847457628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 s="12">
        <v>2</v>
      </c>
      <c r="C46"/>
      <c r="D46" s="12">
        <v>2</v>
      </c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206</v>
      </c>
      <c r="M46" s="9">
        <f t="shared" si="18"/>
        <v>0</v>
      </c>
      <c r="N46" s="5">
        <f t="shared" si="12"/>
        <v>0</v>
      </c>
      <c r="O46" s="11">
        <f t="shared" si="17"/>
        <v>206</v>
      </c>
      <c r="P46" s="5">
        <f t="shared" si="13"/>
        <v>69.83050847457628</v>
      </c>
      <c r="Q46" s="9">
        <f t="shared" si="14"/>
        <v>2</v>
      </c>
      <c r="R46" s="9">
        <f t="shared" si="15"/>
        <v>2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206</v>
      </c>
      <c r="M47" s="9">
        <f t="shared" si="18"/>
        <v>0</v>
      </c>
      <c r="N47" s="5">
        <f t="shared" si="12"/>
        <v>0</v>
      </c>
      <c r="O47" s="11">
        <f t="shared" si="17"/>
        <v>206</v>
      </c>
      <c r="P47" s="5">
        <f t="shared" si="13"/>
        <v>69.83050847457628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 s="12">
        <v>8</v>
      </c>
      <c r="E48" s="12">
        <v>9</v>
      </c>
      <c r="F48"/>
      <c r="G48"/>
      <c r="H48"/>
      <c r="I48"/>
      <c r="J48" s="9">
        <f t="shared" si="16"/>
        <v>17</v>
      </c>
      <c r="K48" s="9">
        <f t="shared" si="11"/>
        <v>0</v>
      </c>
      <c r="L48" s="9">
        <f t="shared" si="18"/>
        <v>223</v>
      </c>
      <c r="M48" s="9">
        <f t="shared" si="18"/>
        <v>0</v>
      </c>
      <c r="N48" s="5">
        <f t="shared" si="12"/>
        <v>17</v>
      </c>
      <c r="O48" s="11">
        <f t="shared" si="17"/>
        <v>223</v>
      </c>
      <c r="P48" s="5">
        <f t="shared" si="13"/>
        <v>75.59322033898304</v>
      </c>
      <c r="Q48" s="9">
        <f t="shared" si="14"/>
        <v>0</v>
      </c>
      <c r="R48" s="9">
        <f t="shared" si="15"/>
        <v>17</v>
      </c>
    </row>
    <row r="49" spans="1:18" ht="15">
      <c r="A49" s="19">
        <v>32792</v>
      </c>
      <c r="B49"/>
      <c r="C49"/>
      <c r="D49"/>
      <c r="E49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223</v>
      </c>
      <c r="M49" s="9">
        <f t="shared" si="18"/>
        <v>0</v>
      </c>
      <c r="N49" s="5">
        <f t="shared" si="12"/>
        <v>0</v>
      </c>
      <c r="O49" s="11">
        <f t="shared" si="17"/>
        <v>223</v>
      </c>
      <c r="P49" s="5">
        <f t="shared" si="13"/>
        <v>75.59322033898304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 s="12">
        <v>1</v>
      </c>
      <c r="F50"/>
      <c r="G50"/>
      <c r="H50"/>
      <c r="I50"/>
      <c r="J50" s="9">
        <f t="shared" si="16"/>
        <v>1</v>
      </c>
      <c r="K50" s="9">
        <f t="shared" si="11"/>
        <v>0</v>
      </c>
      <c r="L50" s="9">
        <f t="shared" si="18"/>
        <v>224</v>
      </c>
      <c r="M50" s="9">
        <f t="shared" si="18"/>
        <v>0</v>
      </c>
      <c r="N50" s="5">
        <f t="shared" si="12"/>
        <v>1</v>
      </c>
      <c r="O50" s="11">
        <f t="shared" si="17"/>
        <v>224</v>
      </c>
      <c r="P50" s="5">
        <f t="shared" si="13"/>
        <v>75.9322033898305</v>
      </c>
      <c r="Q50" s="9">
        <f t="shared" si="14"/>
        <v>0</v>
      </c>
      <c r="R50" s="9">
        <f t="shared" si="15"/>
        <v>1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224</v>
      </c>
      <c r="M51" s="9">
        <f t="shared" si="18"/>
        <v>0</v>
      </c>
      <c r="N51" s="5">
        <f t="shared" si="12"/>
        <v>0</v>
      </c>
      <c r="O51" s="11">
        <f t="shared" si="17"/>
        <v>224</v>
      </c>
      <c r="P51" s="5">
        <f t="shared" si="13"/>
        <v>75.9322033898305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/>
      <c r="C52"/>
      <c r="D52" s="12">
        <v>1</v>
      </c>
      <c r="E52" s="12">
        <v>14</v>
      </c>
      <c r="F52" s="12"/>
      <c r="G52"/>
      <c r="H52" s="12"/>
      <c r="I52" s="12"/>
      <c r="J52" s="9">
        <f t="shared" si="16"/>
        <v>15</v>
      </c>
      <c r="K52" s="9">
        <f t="shared" si="11"/>
        <v>0</v>
      </c>
      <c r="L52" s="9">
        <f t="shared" si="18"/>
        <v>239</v>
      </c>
      <c r="M52" s="9">
        <f t="shared" si="18"/>
        <v>0</v>
      </c>
      <c r="N52" s="5">
        <f t="shared" si="12"/>
        <v>15</v>
      </c>
      <c r="O52" s="11">
        <f t="shared" si="17"/>
        <v>239</v>
      </c>
      <c r="P52" s="5">
        <f t="shared" si="13"/>
        <v>81.01694915254237</v>
      </c>
      <c r="Q52" s="9">
        <f t="shared" si="14"/>
        <v>0</v>
      </c>
      <c r="R52" s="9">
        <f t="shared" si="15"/>
        <v>15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239</v>
      </c>
      <c r="M53" s="9">
        <f t="shared" si="18"/>
        <v>0</v>
      </c>
      <c r="N53" s="5">
        <f t="shared" si="12"/>
        <v>0</v>
      </c>
      <c r="O53" s="11">
        <f t="shared" si="17"/>
        <v>239</v>
      </c>
      <c r="P53" s="5">
        <f t="shared" si="13"/>
        <v>81.01694915254237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7</v>
      </c>
      <c r="E54" s="12">
        <v>7</v>
      </c>
      <c r="F54"/>
      <c r="G54"/>
      <c r="H54" s="12"/>
      <c r="I54" s="12"/>
      <c r="J54" s="9">
        <f t="shared" si="19"/>
        <v>12</v>
      </c>
      <c r="K54" s="9">
        <f t="shared" si="11"/>
        <v>0</v>
      </c>
      <c r="L54" s="9">
        <f t="shared" si="18"/>
        <v>251</v>
      </c>
      <c r="M54" s="9">
        <f t="shared" si="18"/>
        <v>0</v>
      </c>
      <c r="N54" s="5">
        <f t="shared" si="12"/>
        <v>12</v>
      </c>
      <c r="O54" s="11">
        <f t="shared" si="17"/>
        <v>251</v>
      </c>
      <c r="P54" s="5">
        <f t="shared" si="13"/>
        <v>85.08474576271186</v>
      </c>
      <c r="Q54" s="9">
        <f t="shared" si="14"/>
        <v>2</v>
      </c>
      <c r="R54" s="9">
        <f t="shared" si="15"/>
        <v>14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251</v>
      </c>
      <c r="M55" s="9">
        <f t="shared" si="18"/>
        <v>0</v>
      </c>
      <c r="N55" s="5">
        <f t="shared" si="12"/>
        <v>0</v>
      </c>
      <c r="O55" s="11">
        <f t="shared" si="17"/>
        <v>251</v>
      </c>
      <c r="P55" s="5">
        <f t="shared" si="13"/>
        <v>85.08474576271186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 s="12">
        <v>1</v>
      </c>
      <c r="C56"/>
      <c r="D56" s="12">
        <v>1</v>
      </c>
      <c r="E56" s="12">
        <v>3</v>
      </c>
      <c r="F56"/>
      <c r="G56"/>
      <c r="H56"/>
      <c r="I56"/>
      <c r="J56" s="9">
        <f t="shared" si="19"/>
        <v>3</v>
      </c>
      <c r="K56" s="9">
        <f t="shared" si="11"/>
        <v>0</v>
      </c>
      <c r="L56" s="9">
        <f t="shared" si="18"/>
        <v>254</v>
      </c>
      <c r="M56" s="9">
        <f t="shared" si="18"/>
        <v>0</v>
      </c>
      <c r="N56" s="5">
        <f t="shared" si="12"/>
        <v>3</v>
      </c>
      <c r="O56" s="11">
        <f t="shared" si="17"/>
        <v>254</v>
      </c>
      <c r="P56" s="5">
        <f t="shared" si="13"/>
        <v>86.10169491525424</v>
      </c>
      <c r="Q56" s="9">
        <f t="shared" si="14"/>
        <v>1</v>
      </c>
      <c r="R56" s="9">
        <f t="shared" si="15"/>
        <v>4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254</v>
      </c>
      <c r="M57" s="9">
        <f t="shared" si="18"/>
        <v>0</v>
      </c>
      <c r="N57" s="5">
        <f t="shared" si="12"/>
        <v>0</v>
      </c>
      <c r="O57" s="11">
        <f t="shared" si="17"/>
        <v>254</v>
      </c>
      <c r="P57" s="5">
        <f t="shared" si="13"/>
        <v>86.10169491525424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/>
      <c r="E58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254</v>
      </c>
      <c r="M58" s="9">
        <f t="shared" si="18"/>
        <v>0</v>
      </c>
      <c r="N58" s="5">
        <f t="shared" si="12"/>
        <v>0</v>
      </c>
      <c r="O58" s="11">
        <f t="shared" si="17"/>
        <v>254</v>
      </c>
      <c r="P58" s="5">
        <f t="shared" si="13"/>
        <v>86.10169491525424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 s="12">
        <v>6</v>
      </c>
      <c r="E59" s="12">
        <v>1</v>
      </c>
      <c r="F59"/>
      <c r="G59"/>
      <c r="H59"/>
      <c r="I59"/>
      <c r="J59" s="9">
        <f t="shared" si="19"/>
        <v>7</v>
      </c>
      <c r="K59" s="9">
        <f t="shared" si="11"/>
        <v>0</v>
      </c>
      <c r="L59" s="9">
        <f t="shared" si="18"/>
        <v>261</v>
      </c>
      <c r="M59" s="9">
        <f t="shared" si="18"/>
        <v>0</v>
      </c>
      <c r="N59" s="5">
        <f t="shared" si="12"/>
        <v>7</v>
      </c>
      <c r="O59" s="11">
        <f t="shared" si="17"/>
        <v>261</v>
      </c>
      <c r="P59" s="5">
        <f t="shared" si="13"/>
        <v>88.47457627118644</v>
      </c>
      <c r="Q59" s="9">
        <f t="shared" si="14"/>
        <v>0</v>
      </c>
      <c r="R59" s="9">
        <f t="shared" si="15"/>
        <v>7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261</v>
      </c>
      <c r="M60" s="9">
        <f t="shared" si="18"/>
        <v>0</v>
      </c>
      <c r="N60" s="5">
        <f t="shared" si="12"/>
        <v>0</v>
      </c>
      <c r="O60" s="11">
        <f t="shared" si="17"/>
        <v>261</v>
      </c>
      <c r="P60" s="5">
        <f t="shared" si="13"/>
        <v>88.47457627118644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261</v>
      </c>
      <c r="M61" s="9">
        <f t="shared" si="18"/>
        <v>0</v>
      </c>
      <c r="N61" s="5">
        <f t="shared" si="12"/>
        <v>0</v>
      </c>
      <c r="O61" s="11">
        <f t="shared" si="17"/>
        <v>261</v>
      </c>
      <c r="P61" s="5">
        <f t="shared" si="13"/>
        <v>88.47457627118644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 s="12">
        <v>1</v>
      </c>
      <c r="C62" s="12">
        <v>1</v>
      </c>
      <c r="D62"/>
      <c r="E62"/>
      <c r="F62"/>
      <c r="G62"/>
      <c r="H62"/>
      <c r="I62"/>
      <c r="J62" s="9">
        <f t="shared" si="19"/>
        <v>-2</v>
      </c>
      <c r="K62" s="9">
        <f t="shared" si="11"/>
        <v>0</v>
      </c>
      <c r="L62" s="9">
        <f t="shared" si="18"/>
        <v>259</v>
      </c>
      <c r="M62" s="9">
        <f t="shared" si="18"/>
        <v>0</v>
      </c>
      <c r="N62" s="5">
        <f t="shared" si="12"/>
        <v>-2</v>
      </c>
      <c r="O62" s="11">
        <f t="shared" si="17"/>
        <v>259</v>
      </c>
      <c r="P62" s="5">
        <f t="shared" si="13"/>
        <v>87.79661016949153</v>
      </c>
      <c r="Q62" s="9">
        <f t="shared" si="14"/>
        <v>2</v>
      </c>
      <c r="R62" s="9">
        <f t="shared" si="15"/>
        <v>0</v>
      </c>
    </row>
    <row r="63" spans="1:18" ht="15">
      <c r="A63" s="19">
        <v>32806</v>
      </c>
      <c r="B63"/>
      <c r="C63"/>
      <c r="D63"/>
      <c r="E63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259</v>
      </c>
      <c r="M63" s="9">
        <f t="shared" si="18"/>
        <v>0</v>
      </c>
      <c r="N63" s="5">
        <f t="shared" si="12"/>
        <v>0</v>
      </c>
      <c r="O63" s="11">
        <f t="shared" si="17"/>
        <v>259</v>
      </c>
      <c r="P63" s="5">
        <f t="shared" si="13"/>
        <v>87.79661016949153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259</v>
      </c>
      <c r="M64" s="9">
        <f t="shared" si="18"/>
        <v>0</v>
      </c>
      <c r="N64" s="5">
        <f t="shared" si="12"/>
        <v>0</v>
      </c>
      <c r="O64" s="11">
        <f t="shared" si="17"/>
        <v>259</v>
      </c>
      <c r="P64" s="5">
        <f t="shared" si="13"/>
        <v>87.79661016949153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259</v>
      </c>
      <c r="M65" s="9">
        <f t="shared" si="20"/>
        <v>0</v>
      </c>
      <c r="N65" s="5">
        <f t="shared" si="12"/>
        <v>0</v>
      </c>
      <c r="O65" s="11">
        <f t="shared" si="17"/>
        <v>259</v>
      </c>
      <c r="P65" s="5">
        <f t="shared" si="13"/>
        <v>87.79661016949153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/>
      <c r="D66" s="12">
        <v>3</v>
      </c>
      <c r="E66" s="12">
        <v>4</v>
      </c>
      <c r="F66"/>
      <c r="G66" s="12"/>
      <c r="H66" s="12"/>
      <c r="I66" s="12"/>
      <c r="J66" s="9">
        <f t="shared" si="19"/>
        <v>7</v>
      </c>
      <c r="K66" s="9">
        <f t="shared" si="11"/>
        <v>0</v>
      </c>
      <c r="L66" s="9">
        <f t="shared" si="20"/>
        <v>266</v>
      </c>
      <c r="M66" s="9">
        <f t="shared" si="20"/>
        <v>0</v>
      </c>
      <c r="N66" s="5">
        <f t="shared" si="12"/>
        <v>7</v>
      </c>
      <c r="O66" s="11">
        <f t="shared" si="17"/>
        <v>266</v>
      </c>
      <c r="P66" s="5">
        <f t="shared" si="13"/>
        <v>90.16949152542372</v>
      </c>
      <c r="Q66" s="9">
        <f t="shared" si="14"/>
        <v>0</v>
      </c>
      <c r="R66" s="9">
        <f t="shared" si="15"/>
        <v>7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266</v>
      </c>
      <c r="M67" s="9">
        <f t="shared" si="20"/>
        <v>0</v>
      </c>
      <c r="N67" s="5">
        <f t="shared" si="12"/>
        <v>0</v>
      </c>
      <c r="O67" s="11">
        <f t="shared" si="17"/>
        <v>266</v>
      </c>
      <c r="P67" s="5">
        <f t="shared" si="13"/>
        <v>90.16949152542372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 s="12">
        <v>2</v>
      </c>
      <c r="E68" s="12">
        <v>6</v>
      </c>
      <c r="F68"/>
      <c r="G68"/>
      <c r="H68"/>
      <c r="I68"/>
      <c r="J68" s="9">
        <f t="shared" si="19"/>
        <v>8</v>
      </c>
      <c r="K68" s="9">
        <f aca="true" t="shared" si="21" ref="K68:K101">-F68-G68+H68+I68</f>
        <v>0</v>
      </c>
      <c r="L68" s="9">
        <f t="shared" si="20"/>
        <v>274</v>
      </c>
      <c r="M68" s="9">
        <f t="shared" si="20"/>
        <v>0</v>
      </c>
      <c r="N68" s="5">
        <f aca="true" t="shared" si="22" ref="N68:N101">(+J68+K68)*($J$103/($J$103+$K$103))</f>
        <v>8</v>
      </c>
      <c r="O68" s="11">
        <f t="shared" si="17"/>
        <v>274</v>
      </c>
      <c r="P68" s="5">
        <f aca="true" t="shared" si="23" ref="P68:P101">O68*100/$N$103</f>
        <v>92.88135593220339</v>
      </c>
      <c r="Q68" s="9">
        <f aca="true" t="shared" si="24" ref="Q68:Q101">+B68+C68+F68+G68</f>
        <v>0</v>
      </c>
      <c r="R68" s="9">
        <f aca="true" t="shared" si="25" ref="R68:R101">D68+E68+H68+I68</f>
        <v>8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274</v>
      </c>
      <c r="M69" s="9">
        <f t="shared" si="20"/>
        <v>0</v>
      </c>
      <c r="N69" s="5">
        <f t="shared" si="22"/>
        <v>0</v>
      </c>
      <c r="O69" s="11">
        <f aca="true" t="shared" si="27" ref="O69:O101">O68+N69</f>
        <v>274</v>
      </c>
      <c r="P69" s="5">
        <f t="shared" si="23"/>
        <v>92.88135593220339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/>
      <c r="C70"/>
      <c r="D70"/>
      <c r="E70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274</v>
      </c>
      <c r="M70" s="9">
        <f t="shared" si="20"/>
        <v>0</v>
      </c>
      <c r="N70" s="5">
        <f t="shared" si="22"/>
        <v>0</v>
      </c>
      <c r="O70" s="11">
        <f t="shared" si="27"/>
        <v>274</v>
      </c>
      <c r="P70" s="5">
        <f t="shared" si="23"/>
        <v>92.88135593220339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 s="12">
        <v>2</v>
      </c>
      <c r="D71" s="12">
        <v>4</v>
      </c>
      <c r="E71" s="12">
        <v>2</v>
      </c>
      <c r="F71"/>
      <c r="G71"/>
      <c r="H71"/>
      <c r="I71"/>
      <c r="J71" s="9">
        <f t="shared" si="26"/>
        <v>4</v>
      </c>
      <c r="K71" s="9">
        <f t="shared" si="21"/>
        <v>0</v>
      </c>
      <c r="L71" s="9">
        <f t="shared" si="20"/>
        <v>278</v>
      </c>
      <c r="M71" s="9">
        <f t="shared" si="20"/>
        <v>0</v>
      </c>
      <c r="N71" s="5">
        <f t="shared" si="22"/>
        <v>4</v>
      </c>
      <c r="O71" s="11">
        <f t="shared" si="27"/>
        <v>278</v>
      </c>
      <c r="P71" s="5">
        <f t="shared" si="23"/>
        <v>94.23728813559322</v>
      </c>
      <c r="Q71" s="9">
        <f t="shared" si="24"/>
        <v>2</v>
      </c>
      <c r="R71" s="9">
        <f t="shared" si="25"/>
        <v>6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278</v>
      </c>
      <c r="M72" s="9">
        <f t="shared" si="20"/>
        <v>0</v>
      </c>
      <c r="N72" s="5">
        <f t="shared" si="22"/>
        <v>0</v>
      </c>
      <c r="O72" s="11">
        <f t="shared" si="27"/>
        <v>278</v>
      </c>
      <c r="P72" s="5">
        <f t="shared" si="23"/>
        <v>94.23728813559322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 s="12">
        <v>1</v>
      </c>
      <c r="C73" s="12">
        <v>1</v>
      </c>
      <c r="D73"/>
      <c r="E73"/>
      <c r="F73"/>
      <c r="G73"/>
      <c r="H73"/>
      <c r="I73" s="12"/>
      <c r="J73" s="9">
        <f t="shared" si="26"/>
        <v>-2</v>
      </c>
      <c r="K73" s="9">
        <f t="shared" si="21"/>
        <v>0</v>
      </c>
      <c r="L73" s="9">
        <f t="shared" si="20"/>
        <v>276</v>
      </c>
      <c r="M73" s="9">
        <f t="shared" si="20"/>
        <v>0</v>
      </c>
      <c r="N73" s="5">
        <f t="shared" si="22"/>
        <v>-2</v>
      </c>
      <c r="O73" s="11">
        <f t="shared" si="27"/>
        <v>276</v>
      </c>
      <c r="P73" s="5">
        <f t="shared" si="23"/>
        <v>93.55932203389831</v>
      </c>
      <c r="Q73" s="9">
        <f t="shared" si="24"/>
        <v>2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276</v>
      </c>
      <c r="M74" s="9">
        <f t="shared" si="20"/>
        <v>0</v>
      </c>
      <c r="N74" s="5">
        <f t="shared" si="22"/>
        <v>0</v>
      </c>
      <c r="O74" s="11">
        <f t="shared" si="27"/>
        <v>276</v>
      </c>
      <c r="P74" s="5">
        <f t="shared" si="23"/>
        <v>93.55932203389831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276</v>
      </c>
      <c r="M75" s="9">
        <f t="shared" si="20"/>
        <v>0</v>
      </c>
      <c r="N75" s="5">
        <f t="shared" si="22"/>
        <v>0</v>
      </c>
      <c r="O75" s="11">
        <f t="shared" si="27"/>
        <v>276</v>
      </c>
      <c r="P75" s="5">
        <f t="shared" si="23"/>
        <v>93.55932203389831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276</v>
      </c>
      <c r="M76" s="9">
        <f t="shared" si="20"/>
        <v>0</v>
      </c>
      <c r="N76" s="5">
        <f t="shared" si="22"/>
        <v>0</v>
      </c>
      <c r="O76" s="11">
        <f t="shared" si="27"/>
        <v>276</v>
      </c>
      <c r="P76" s="5">
        <f t="shared" si="23"/>
        <v>93.55932203389831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 s="12">
        <v>4</v>
      </c>
      <c r="E77" s="12">
        <v>1</v>
      </c>
      <c r="F77"/>
      <c r="G77"/>
      <c r="H77"/>
      <c r="I77"/>
      <c r="J77" s="9">
        <f t="shared" si="26"/>
        <v>5</v>
      </c>
      <c r="K77" s="9">
        <f t="shared" si="21"/>
        <v>0</v>
      </c>
      <c r="L77" s="9">
        <f t="shared" si="20"/>
        <v>281</v>
      </c>
      <c r="M77" s="9">
        <f t="shared" si="20"/>
        <v>0</v>
      </c>
      <c r="N77" s="5">
        <f t="shared" si="22"/>
        <v>5</v>
      </c>
      <c r="O77" s="11">
        <f t="shared" si="27"/>
        <v>281</v>
      </c>
      <c r="P77" s="5">
        <f t="shared" si="23"/>
        <v>95.2542372881356</v>
      </c>
      <c r="Q77" s="9">
        <f t="shared" si="24"/>
        <v>0</v>
      </c>
      <c r="R77" s="9">
        <f t="shared" si="25"/>
        <v>5</v>
      </c>
    </row>
    <row r="78" spans="1:18" ht="15">
      <c r="A78" s="19">
        <v>32821</v>
      </c>
      <c r="B78"/>
      <c r="C78"/>
      <c r="D78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281</v>
      </c>
      <c r="M78" s="9">
        <f t="shared" si="20"/>
        <v>0</v>
      </c>
      <c r="N78" s="5">
        <f t="shared" si="22"/>
        <v>0</v>
      </c>
      <c r="O78" s="11">
        <f t="shared" si="27"/>
        <v>281</v>
      </c>
      <c r="P78" s="5">
        <f t="shared" si="23"/>
        <v>95.2542372881356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281</v>
      </c>
      <c r="M79" s="9">
        <f t="shared" si="20"/>
        <v>0</v>
      </c>
      <c r="N79" s="5">
        <f t="shared" si="22"/>
        <v>0</v>
      </c>
      <c r="O79" s="11">
        <f t="shared" si="27"/>
        <v>281</v>
      </c>
      <c r="P79" s="5">
        <f t="shared" si="23"/>
        <v>95.2542372881356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281</v>
      </c>
      <c r="M80" s="9">
        <f t="shared" si="20"/>
        <v>0</v>
      </c>
      <c r="N80" s="5">
        <f t="shared" si="22"/>
        <v>0</v>
      </c>
      <c r="O80" s="11">
        <f t="shared" si="27"/>
        <v>281</v>
      </c>
      <c r="P80" s="5">
        <f t="shared" si="23"/>
        <v>95.2542372881356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 s="12">
        <v>1</v>
      </c>
      <c r="E81"/>
      <c r="F81"/>
      <c r="G81"/>
      <c r="H81"/>
      <c r="I81"/>
      <c r="J81" s="9">
        <f t="shared" si="26"/>
        <v>1</v>
      </c>
      <c r="K81" s="9">
        <f t="shared" si="21"/>
        <v>0</v>
      </c>
      <c r="L81" s="9">
        <f t="shared" si="20"/>
        <v>282</v>
      </c>
      <c r="M81" s="9">
        <f t="shared" si="20"/>
        <v>0</v>
      </c>
      <c r="N81" s="5">
        <f t="shared" si="22"/>
        <v>1</v>
      </c>
      <c r="O81" s="11">
        <f t="shared" si="27"/>
        <v>282</v>
      </c>
      <c r="P81" s="5">
        <f t="shared" si="23"/>
        <v>95.59322033898304</v>
      </c>
      <c r="Q81" s="9">
        <f t="shared" si="24"/>
        <v>0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282</v>
      </c>
      <c r="M82" s="9">
        <f t="shared" si="20"/>
        <v>0</v>
      </c>
      <c r="N82" s="5">
        <f t="shared" si="22"/>
        <v>0</v>
      </c>
      <c r="O82" s="11">
        <f t="shared" si="27"/>
        <v>282</v>
      </c>
      <c r="P82" s="5">
        <f t="shared" si="23"/>
        <v>95.59322033898304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282</v>
      </c>
      <c r="M83" s="9">
        <f t="shared" si="20"/>
        <v>0</v>
      </c>
      <c r="N83" s="5">
        <f t="shared" si="22"/>
        <v>0</v>
      </c>
      <c r="O83" s="11">
        <f t="shared" si="27"/>
        <v>282</v>
      </c>
      <c r="P83" s="5">
        <f t="shared" si="23"/>
        <v>95.59322033898304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282</v>
      </c>
      <c r="M84" s="9">
        <f t="shared" si="20"/>
        <v>0</v>
      </c>
      <c r="N84" s="5">
        <f t="shared" si="22"/>
        <v>0</v>
      </c>
      <c r="O84" s="11">
        <f t="shared" si="27"/>
        <v>282</v>
      </c>
      <c r="P84" s="5">
        <f t="shared" si="23"/>
        <v>95.59322033898304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282</v>
      </c>
      <c r="M85" s="9">
        <f t="shared" si="29"/>
        <v>0</v>
      </c>
      <c r="N85" s="5">
        <f t="shared" si="22"/>
        <v>0</v>
      </c>
      <c r="O85" s="11">
        <f t="shared" si="27"/>
        <v>282</v>
      </c>
      <c r="P85" s="5">
        <f t="shared" si="23"/>
        <v>95.59322033898304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282</v>
      </c>
      <c r="M86" s="9">
        <f t="shared" si="29"/>
        <v>0</v>
      </c>
      <c r="N86" s="5">
        <f t="shared" si="22"/>
        <v>0</v>
      </c>
      <c r="O86" s="11">
        <f t="shared" si="27"/>
        <v>282</v>
      </c>
      <c r="P86" s="5">
        <f t="shared" si="23"/>
        <v>95.59322033898304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 s="12">
        <v>1</v>
      </c>
      <c r="E87" s="12">
        <v>2</v>
      </c>
      <c r="F87" s="12"/>
      <c r="G87" s="12"/>
      <c r="H87" s="12"/>
      <c r="I87" s="12"/>
      <c r="J87" s="9">
        <f t="shared" si="28"/>
        <v>3</v>
      </c>
      <c r="K87" s="9">
        <f t="shared" si="21"/>
        <v>0</v>
      </c>
      <c r="L87" s="9">
        <f t="shared" si="29"/>
        <v>285</v>
      </c>
      <c r="M87" s="9">
        <f t="shared" si="29"/>
        <v>0</v>
      </c>
      <c r="N87" s="5">
        <f t="shared" si="22"/>
        <v>3</v>
      </c>
      <c r="O87" s="11">
        <f t="shared" si="27"/>
        <v>285</v>
      </c>
      <c r="P87" s="5">
        <f t="shared" si="23"/>
        <v>96.61016949152543</v>
      </c>
      <c r="Q87" s="9">
        <f t="shared" si="24"/>
        <v>0</v>
      </c>
      <c r="R87" s="9">
        <f t="shared" si="25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285</v>
      </c>
      <c r="M88" s="9">
        <f t="shared" si="29"/>
        <v>0</v>
      </c>
      <c r="N88" s="5">
        <f t="shared" si="22"/>
        <v>0</v>
      </c>
      <c r="O88" s="11">
        <f t="shared" si="27"/>
        <v>285</v>
      </c>
      <c r="P88" s="5">
        <f t="shared" si="23"/>
        <v>96.61016949152543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285</v>
      </c>
      <c r="M89" s="9">
        <f t="shared" si="29"/>
        <v>0</v>
      </c>
      <c r="N89" s="5">
        <f t="shared" si="22"/>
        <v>0</v>
      </c>
      <c r="O89" s="11">
        <f t="shared" si="27"/>
        <v>285</v>
      </c>
      <c r="P89" s="5">
        <f t="shared" si="23"/>
        <v>96.61016949152543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 s="12">
        <v>3</v>
      </c>
      <c r="E90" s="12">
        <v>2</v>
      </c>
      <c r="F90"/>
      <c r="G90"/>
      <c r="H90"/>
      <c r="I90"/>
      <c r="J90" s="9">
        <f t="shared" si="28"/>
        <v>5</v>
      </c>
      <c r="K90" s="9">
        <f t="shared" si="21"/>
        <v>0</v>
      </c>
      <c r="L90" s="9">
        <f t="shared" si="29"/>
        <v>290</v>
      </c>
      <c r="M90" s="9">
        <f t="shared" si="29"/>
        <v>0</v>
      </c>
      <c r="N90" s="5">
        <f t="shared" si="22"/>
        <v>5</v>
      </c>
      <c r="O90" s="11">
        <f t="shared" si="27"/>
        <v>290</v>
      </c>
      <c r="P90" s="5">
        <f t="shared" si="23"/>
        <v>98.30508474576271</v>
      </c>
      <c r="Q90" s="9">
        <f t="shared" si="24"/>
        <v>0</v>
      </c>
      <c r="R90" s="9">
        <f t="shared" si="25"/>
        <v>5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290</v>
      </c>
      <c r="M91" s="9">
        <f t="shared" si="29"/>
        <v>0</v>
      </c>
      <c r="N91" s="5">
        <f t="shared" si="22"/>
        <v>0</v>
      </c>
      <c r="O91" s="11">
        <f t="shared" si="27"/>
        <v>290</v>
      </c>
      <c r="P91" s="5">
        <f t="shared" si="23"/>
        <v>98.30508474576271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290</v>
      </c>
      <c r="M92" s="9">
        <f t="shared" si="29"/>
        <v>0</v>
      </c>
      <c r="N92" s="5">
        <f t="shared" si="22"/>
        <v>0</v>
      </c>
      <c r="O92" s="11">
        <f t="shared" si="27"/>
        <v>290</v>
      </c>
      <c r="P92" s="5">
        <f t="shared" si="23"/>
        <v>98.30508474576271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290</v>
      </c>
      <c r="M93" s="9">
        <f t="shared" si="29"/>
        <v>0</v>
      </c>
      <c r="N93" s="5">
        <f t="shared" si="22"/>
        <v>0</v>
      </c>
      <c r="O93" s="11">
        <f t="shared" si="27"/>
        <v>290</v>
      </c>
      <c r="P93" s="5">
        <f t="shared" si="23"/>
        <v>98.30508474576271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4</v>
      </c>
      <c r="F94"/>
      <c r="G94"/>
      <c r="H94" s="12"/>
      <c r="I94" s="12"/>
      <c r="J94" s="9">
        <f t="shared" si="28"/>
        <v>5</v>
      </c>
      <c r="K94" s="9">
        <f t="shared" si="21"/>
        <v>0</v>
      </c>
      <c r="L94" s="9">
        <f t="shared" si="29"/>
        <v>295</v>
      </c>
      <c r="M94" s="9">
        <f t="shared" si="29"/>
        <v>0</v>
      </c>
      <c r="N94" s="5">
        <f t="shared" si="22"/>
        <v>5</v>
      </c>
      <c r="O94" s="11">
        <f t="shared" si="27"/>
        <v>295</v>
      </c>
      <c r="P94" s="5">
        <f t="shared" si="23"/>
        <v>100</v>
      </c>
      <c r="Q94" s="9">
        <f t="shared" si="24"/>
        <v>0</v>
      </c>
      <c r="R94" s="9">
        <f t="shared" si="25"/>
        <v>5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295</v>
      </c>
      <c r="M95" s="9">
        <f t="shared" si="29"/>
        <v>0</v>
      </c>
      <c r="N95" s="5">
        <f t="shared" si="22"/>
        <v>0</v>
      </c>
      <c r="O95" s="11">
        <f t="shared" si="27"/>
        <v>295</v>
      </c>
      <c r="P95" s="5">
        <f t="shared" si="23"/>
        <v>100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295</v>
      </c>
      <c r="M96" s="9">
        <f t="shared" si="29"/>
        <v>0</v>
      </c>
      <c r="N96" s="5">
        <f t="shared" si="22"/>
        <v>0</v>
      </c>
      <c r="O96" s="11">
        <f t="shared" si="27"/>
        <v>295</v>
      </c>
      <c r="P96" s="5">
        <f t="shared" si="23"/>
        <v>100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295</v>
      </c>
      <c r="M97" s="9">
        <f t="shared" si="29"/>
        <v>0</v>
      </c>
      <c r="N97" s="5">
        <f t="shared" si="22"/>
        <v>0</v>
      </c>
      <c r="O97" s="11">
        <f t="shared" si="27"/>
        <v>295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295</v>
      </c>
      <c r="M98" s="9">
        <f t="shared" si="29"/>
        <v>0</v>
      </c>
      <c r="N98" s="5">
        <f t="shared" si="22"/>
        <v>0</v>
      </c>
      <c r="O98" s="11">
        <f t="shared" si="27"/>
        <v>295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295</v>
      </c>
      <c r="M99" s="9">
        <f t="shared" si="29"/>
        <v>0</v>
      </c>
      <c r="N99" s="5">
        <f t="shared" si="22"/>
        <v>0</v>
      </c>
      <c r="O99" s="11">
        <f t="shared" si="27"/>
        <v>295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295</v>
      </c>
      <c r="M100" s="9">
        <f t="shared" si="29"/>
        <v>0</v>
      </c>
      <c r="N100" s="5">
        <f t="shared" si="22"/>
        <v>0</v>
      </c>
      <c r="O100" s="11">
        <f t="shared" si="27"/>
        <v>295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295</v>
      </c>
      <c r="M101" s="9">
        <f t="shared" si="29"/>
        <v>0</v>
      </c>
      <c r="N101" s="5">
        <f t="shared" si="22"/>
        <v>0</v>
      </c>
      <c r="O101" s="11">
        <f t="shared" si="27"/>
        <v>295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21</v>
      </c>
      <c r="C103" s="9">
        <f t="shared" si="30"/>
        <v>21</v>
      </c>
      <c r="D103" s="9">
        <f t="shared" si="30"/>
        <v>137</v>
      </c>
      <c r="E103" s="9">
        <f t="shared" si="30"/>
        <v>200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295</v>
      </c>
      <c r="K103" s="9">
        <f t="shared" si="30"/>
        <v>0</v>
      </c>
      <c r="N103" s="5">
        <f>SUM(N4:N101)</f>
        <v>295</v>
      </c>
      <c r="Q103" s="11">
        <f>SUM(Q4:Q101)</f>
        <v>42</v>
      </c>
      <c r="R103" s="11">
        <f>SUM(R4:R101)</f>
        <v>337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" sqref="H9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1169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981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1.5657492354740064</v>
      </c>
      <c r="AA4" s="5">
        <f aca="true" t="shared" si="5" ref="AA4:AA17">Z4*100/$Z$18</f>
        <v>0.3058103975535168</v>
      </c>
      <c r="AB4" s="11">
        <f>SUM(Q4:Q10)+SUM(R4:R10)</f>
        <v>27</v>
      </c>
      <c r="AC4" s="11">
        <f>100*SUM(R4:R10)/AB4</f>
        <v>55.55555555555556</v>
      </c>
    </row>
    <row r="5" spans="1:29" ht="15">
      <c r="A5" s="19">
        <v>32748</v>
      </c>
      <c r="D5" s="9">
        <v>2</v>
      </c>
      <c r="J5" s="9">
        <f aca="true" t="shared" si="6" ref="J5:J20">-B5-C5+D5+E5</f>
        <v>2</v>
      </c>
      <c r="K5" s="9">
        <f t="shared" si="0"/>
        <v>0</v>
      </c>
      <c r="L5" s="9">
        <f aca="true" t="shared" si="7" ref="L5:M24">L4+J5</f>
        <v>2</v>
      </c>
      <c r="M5" s="9">
        <f t="shared" si="7"/>
        <v>0</v>
      </c>
      <c r="N5" s="5">
        <f t="shared" si="1"/>
        <v>1.0438328236493375</v>
      </c>
      <c r="O5" s="11">
        <f aca="true" t="shared" si="8" ref="O5:O36">O4+N5</f>
        <v>1.0438328236493375</v>
      </c>
      <c r="P5" s="5">
        <f t="shared" si="2"/>
        <v>0.20387359836901117</v>
      </c>
      <c r="Q5" s="9">
        <f t="shared" si="3"/>
        <v>0</v>
      </c>
      <c r="R5" s="9">
        <f t="shared" si="4"/>
        <v>2</v>
      </c>
      <c r="T5" s="8" t="s">
        <v>38</v>
      </c>
      <c r="V5" s="9">
        <f>R103</f>
        <v>1075</v>
      </c>
      <c r="W5"/>
      <c r="X5"/>
      <c r="Y5" s="1" t="s">
        <v>39</v>
      </c>
      <c r="Z5" s="11">
        <f>SUM(N11:N17)</f>
        <v>10.438328236493376</v>
      </c>
      <c r="AA5" s="5">
        <f t="shared" si="5"/>
        <v>2.038735983690112</v>
      </c>
      <c r="AB5" s="11">
        <f>SUM(Q11:Q17)+SUM(R11:R17)</f>
        <v>36</v>
      </c>
      <c r="AC5" s="11">
        <f>100*SUM(R11:R17)/AB5</f>
        <v>77.77777777777777</v>
      </c>
    </row>
    <row r="6" spans="1:29" ht="15">
      <c r="A6" s="19">
        <v>32749</v>
      </c>
      <c r="B6" s="9">
        <v>2</v>
      </c>
      <c r="C6" s="9">
        <v>1</v>
      </c>
      <c r="E6" s="9">
        <v>3</v>
      </c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0</v>
      </c>
      <c r="N6" s="5">
        <f t="shared" si="1"/>
        <v>0</v>
      </c>
      <c r="O6" s="11">
        <f t="shared" si="8"/>
        <v>1.0438328236493375</v>
      </c>
      <c r="P6" s="5">
        <f t="shared" si="2"/>
        <v>0.20387359836901117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94</v>
      </c>
      <c r="W6"/>
      <c r="X6" s="1" t="s">
        <v>41</v>
      </c>
      <c r="Z6" s="11">
        <f>SUM(N18:N24)</f>
        <v>74.11213047910297</v>
      </c>
      <c r="AA6" s="5">
        <f t="shared" si="5"/>
        <v>14.475025484199795</v>
      </c>
      <c r="AB6" s="11">
        <f>SUM(Q18:Q24)+SUM(R18:R24)</f>
        <v>176</v>
      </c>
      <c r="AC6" s="11">
        <f>100*SUM(R18:R24)/AB6</f>
        <v>90.3409090909091</v>
      </c>
    </row>
    <row r="7" spans="1:29" ht="15">
      <c r="A7" s="19">
        <v>32750</v>
      </c>
      <c r="B7" s="9">
        <v>1</v>
      </c>
      <c r="C7" s="9">
        <v>2</v>
      </c>
      <c r="D7" s="9">
        <v>1</v>
      </c>
      <c r="E7" s="9">
        <v>2</v>
      </c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0</v>
      </c>
      <c r="N7" s="5">
        <f t="shared" si="1"/>
        <v>0</v>
      </c>
      <c r="O7" s="11">
        <f t="shared" si="8"/>
        <v>1.0438328236493375</v>
      </c>
      <c r="P7" s="5">
        <f t="shared" si="2"/>
        <v>0.20387359836901117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91.95893926432849</v>
      </c>
      <c r="W7"/>
      <c r="Y7" s="1" t="s">
        <v>43</v>
      </c>
      <c r="Z7" s="11">
        <f>SUM(N25:N31)</f>
        <v>58.976554536187564</v>
      </c>
      <c r="AA7" s="5">
        <f t="shared" si="5"/>
        <v>11.518858307849131</v>
      </c>
      <c r="AB7" s="11">
        <f>SUM(Q25:Q31)+SUM(R25:R31)</f>
        <v>153</v>
      </c>
      <c r="AC7" s="11">
        <f>100*SUM(R25:R31)/AB7</f>
        <v>86.9281045751634</v>
      </c>
    </row>
    <row r="8" spans="1:29" ht="15">
      <c r="A8" s="19">
        <v>32751</v>
      </c>
      <c r="C8" s="9">
        <v>1</v>
      </c>
      <c r="E8" s="9">
        <v>1</v>
      </c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0</v>
      </c>
      <c r="N8" s="5">
        <f t="shared" si="1"/>
        <v>0</v>
      </c>
      <c r="O8" s="11">
        <f t="shared" si="8"/>
        <v>1.0438328236493375</v>
      </c>
      <c r="P8" s="5">
        <f t="shared" si="2"/>
        <v>0.20387359836901117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62.10805300713558</v>
      </c>
      <c r="AA8" s="5">
        <f t="shared" si="5"/>
        <v>12.130479102956164</v>
      </c>
      <c r="AB8" s="11">
        <f>SUM(Q32:Q38)+SUM(R32:R38)</f>
        <v>135</v>
      </c>
      <c r="AC8" s="11">
        <f>100*SUM(R32:R38)/AB8</f>
        <v>94.07407407407408</v>
      </c>
    </row>
    <row r="9" spans="1:29" ht="15">
      <c r="A9" s="19">
        <v>32752</v>
      </c>
      <c r="B9" s="9">
        <v>2</v>
      </c>
      <c r="C9" s="9">
        <v>1</v>
      </c>
      <c r="D9" s="9">
        <v>2</v>
      </c>
      <c r="E9" s="9">
        <v>3</v>
      </c>
      <c r="J9" s="9">
        <f t="shared" si="6"/>
        <v>2</v>
      </c>
      <c r="K9" s="9">
        <f t="shared" si="0"/>
        <v>0</v>
      </c>
      <c r="L9" s="9">
        <f t="shared" si="7"/>
        <v>4</v>
      </c>
      <c r="M9" s="9">
        <f t="shared" si="7"/>
        <v>0</v>
      </c>
      <c r="N9" s="5">
        <f t="shared" si="1"/>
        <v>1.0438328236493375</v>
      </c>
      <c r="O9" s="11">
        <f t="shared" si="8"/>
        <v>2.087665647298675</v>
      </c>
      <c r="P9" s="5">
        <f t="shared" si="2"/>
        <v>0.40774719673802234</v>
      </c>
      <c r="Q9" s="9">
        <f t="shared" si="3"/>
        <v>3</v>
      </c>
      <c r="R9" s="9">
        <f t="shared" si="4"/>
        <v>5</v>
      </c>
      <c r="T9" s="8" t="s">
        <v>45</v>
      </c>
      <c r="V9" s="5"/>
      <c r="W9"/>
      <c r="Y9" s="1" t="s">
        <v>46</v>
      </c>
      <c r="Z9" s="11">
        <f>SUM(N39:N45)</f>
        <v>88.72579001019368</v>
      </c>
      <c r="AA9" s="5">
        <f t="shared" si="5"/>
        <v>17.329255861365947</v>
      </c>
      <c r="AB9" s="11">
        <f>SUM(Q39:Q45)+SUM(R39:R45)</f>
        <v>194</v>
      </c>
      <c r="AC9" s="11">
        <f>100*SUM(R39:R45)/AB9</f>
        <v>93.81443298969072</v>
      </c>
    </row>
    <row r="10" spans="1:29" ht="15">
      <c r="A10" s="19">
        <v>32753</v>
      </c>
      <c r="B10" s="9">
        <v>2</v>
      </c>
      <c r="E10" s="9">
        <v>1</v>
      </c>
      <c r="J10" s="9">
        <f t="shared" si="6"/>
        <v>-1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-0.5219164118246687</v>
      </c>
      <c r="O10" s="11">
        <f t="shared" si="8"/>
        <v>1.5657492354740064</v>
      </c>
      <c r="P10" s="5">
        <f t="shared" si="2"/>
        <v>0.3058103975535168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58.42105263157895</v>
      </c>
      <c r="W10"/>
      <c r="X10" s="8" t="s">
        <v>47</v>
      </c>
      <c r="Z10" s="11">
        <f>SUM(N46:N52)</f>
        <v>74.11213047910297</v>
      </c>
      <c r="AA10" s="5">
        <f t="shared" si="5"/>
        <v>14.475025484199795</v>
      </c>
      <c r="AB10" s="11">
        <f>SUM(Q46:Q52)+SUM(R46:R52)</f>
        <v>150</v>
      </c>
      <c r="AC10" s="11">
        <f>100*SUM(R46:R52)/AB10</f>
        <v>97.33333333333333</v>
      </c>
    </row>
    <row r="11" spans="1:29" ht="15">
      <c r="A11" s="19">
        <v>32754</v>
      </c>
      <c r="D11" s="9">
        <v>2</v>
      </c>
      <c r="J11" s="9">
        <f t="shared" si="6"/>
        <v>2</v>
      </c>
      <c r="K11" s="9">
        <f t="shared" si="0"/>
        <v>0</v>
      </c>
      <c r="L11" s="9">
        <f t="shared" si="7"/>
        <v>5</v>
      </c>
      <c r="M11" s="9">
        <f t="shared" si="7"/>
        <v>0</v>
      </c>
      <c r="N11" s="5">
        <f t="shared" si="1"/>
        <v>1.0438328236493375</v>
      </c>
      <c r="O11" s="11">
        <f t="shared" si="8"/>
        <v>2.609582059123344</v>
      </c>
      <c r="P11" s="5">
        <f t="shared" si="2"/>
        <v>0.509683995922528</v>
      </c>
      <c r="Q11" s="9">
        <f t="shared" si="3"/>
        <v>0</v>
      </c>
      <c r="R11" s="9">
        <f t="shared" si="4"/>
        <v>2</v>
      </c>
      <c r="S11" s="8" t="s">
        <v>48</v>
      </c>
      <c r="U11" s="8" t="s">
        <v>5</v>
      </c>
      <c r="V11" s="5">
        <f>100*(+I103/(I103+H103))</f>
        <v>58.415841584158414</v>
      </c>
      <c r="W11"/>
      <c r="Y11" s="8" t="s">
        <v>49</v>
      </c>
      <c r="Z11" s="11">
        <f>SUM(N53:N59)</f>
        <v>15.657492354740064</v>
      </c>
      <c r="AA11" s="5">
        <f t="shared" si="5"/>
        <v>3.0581039755351678</v>
      </c>
      <c r="AB11" s="11">
        <f>SUM(Q53:Q59)+SUM(R53:R59)</f>
        <v>36</v>
      </c>
      <c r="AC11" s="11">
        <f>100*SUM(R53:R59)/AB11</f>
        <v>91.66666666666667</v>
      </c>
    </row>
    <row r="12" spans="1:29" ht="15">
      <c r="A12" s="19">
        <v>32755</v>
      </c>
      <c r="J12" s="9">
        <f t="shared" si="6"/>
        <v>0</v>
      </c>
      <c r="K12" s="9">
        <f t="shared" si="0"/>
        <v>0</v>
      </c>
      <c r="L12" s="9">
        <f t="shared" si="7"/>
        <v>5</v>
      </c>
      <c r="M12" s="9">
        <f t="shared" si="7"/>
        <v>0</v>
      </c>
      <c r="N12" s="5">
        <f t="shared" si="1"/>
        <v>0</v>
      </c>
      <c r="O12" s="11">
        <f t="shared" si="8"/>
        <v>2.609582059123344</v>
      </c>
      <c r="P12" s="5">
        <f t="shared" si="2"/>
        <v>0.509683995922528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58.41860465116279</v>
      </c>
      <c r="W12"/>
      <c r="X12" s="8" t="s">
        <v>51</v>
      </c>
      <c r="Z12" s="11">
        <f>SUM(N60:N66)</f>
        <v>63.67380224260959</v>
      </c>
      <c r="AA12" s="5">
        <f t="shared" si="5"/>
        <v>12.436289500509682</v>
      </c>
      <c r="AB12" s="11">
        <f>SUM(Q60:Q66)+SUM(R60:R66)</f>
        <v>132</v>
      </c>
      <c r="AC12" s="11">
        <f>100*SUM(R60:R66)/AB12</f>
        <v>96.21212121212122</v>
      </c>
    </row>
    <row r="13" spans="1:29" ht="15">
      <c r="A13" s="19">
        <v>32756</v>
      </c>
      <c r="B13" s="9">
        <v>2</v>
      </c>
      <c r="C13" s="9">
        <v>1</v>
      </c>
      <c r="D13" s="9">
        <v>3</v>
      </c>
      <c r="E13" s="9">
        <v>2</v>
      </c>
      <c r="J13" s="9">
        <f t="shared" si="6"/>
        <v>2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1.0438328236493375</v>
      </c>
      <c r="O13" s="11">
        <f t="shared" si="8"/>
        <v>3.6534148827726813</v>
      </c>
      <c r="P13" s="5">
        <f t="shared" si="2"/>
        <v>0.7135575942915392</v>
      </c>
      <c r="Q13" s="9">
        <f t="shared" si="3"/>
        <v>3</v>
      </c>
      <c r="R13" s="9">
        <f t="shared" si="4"/>
        <v>5</v>
      </c>
      <c r="W13"/>
      <c r="Y13" s="8" t="s">
        <v>52</v>
      </c>
      <c r="Z13" s="11">
        <f>SUM(N67:N73)</f>
        <v>31.31498470948012</v>
      </c>
      <c r="AA13" s="5">
        <f t="shared" si="5"/>
        <v>6.116207951070335</v>
      </c>
      <c r="AB13" s="11">
        <f>SUM(Q67:Q73)+SUM(R67:R73)</f>
        <v>62</v>
      </c>
      <c r="AC13" s="11">
        <f>100*SUM(R67:R73)/AB13</f>
        <v>98.38709677419355</v>
      </c>
    </row>
    <row r="14" spans="1:29" ht="15">
      <c r="A14" s="19">
        <v>32757</v>
      </c>
      <c r="C14" s="9">
        <v>1</v>
      </c>
      <c r="D14" s="9">
        <v>2</v>
      </c>
      <c r="E14" s="9">
        <v>5</v>
      </c>
      <c r="J14" s="9">
        <f t="shared" si="6"/>
        <v>6</v>
      </c>
      <c r="K14" s="9">
        <f t="shared" si="0"/>
        <v>0</v>
      </c>
      <c r="L14" s="9">
        <f t="shared" si="7"/>
        <v>13</v>
      </c>
      <c r="M14" s="9">
        <f t="shared" si="7"/>
        <v>0</v>
      </c>
      <c r="N14" s="5">
        <f t="shared" si="1"/>
        <v>3.1314984709480127</v>
      </c>
      <c r="O14" s="11">
        <f t="shared" si="8"/>
        <v>6.784913353720694</v>
      </c>
      <c r="P14" s="5">
        <f t="shared" si="2"/>
        <v>1.325178389398573</v>
      </c>
      <c r="Q14" s="9">
        <f t="shared" si="3"/>
        <v>1</v>
      </c>
      <c r="R14" s="9">
        <f t="shared" si="4"/>
        <v>7</v>
      </c>
      <c r="T14" s="8"/>
      <c r="W14"/>
      <c r="X14" s="8" t="s">
        <v>53</v>
      </c>
      <c r="Z14" s="11">
        <f>SUM(N74:N80)</f>
        <v>14.091743119266056</v>
      </c>
      <c r="AA14" s="5">
        <f t="shared" si="5"/>
        <v>2.7522935779816513</v>
      </c>
      <c r="AB14" s="11">
        <f>SUM(Q74:Q80)+SUM(R74:R80)</f>
        <v>27</v>
      </c>
      <c r="AC14" s="11">
        <f>100*SUM(R74:R80)/AB14</f>
        <v>100</v>
      </c>
    </row>
    <row r="15" spans="1:29" ht="15">
      <c r="A15" s="19">
        <v>32758</v>
      </c>
      <c r="B15" s="9">
        <v>1</v>
      </c>
      <c r="C15" s="9">
        <v>1</v>
      </c>
      <c r="D15" s="9">
        <v>1</v>
      </c>
      <c r="E15" s="9">
        <v>1</v>
      </c>
      <c r="J15" s="9">
        <f t="shared" si="6"/>
        <v>0</v>
      </c>
      <c r="K15" s="9">
        <f t="shared" si="0"/>
        <v>0</v>
      </c>
      <c r="L15" s="9">
        <f t="shared" si="7"/>
        <v>13</v>
      </c>
      <c r="M15" s="9">
        <f t="shared" si="7"/>
        <v>0</v>
      </c>
      <c r="N15" s="5">
        <f t="shared" si="1"/>
        <v>0</v>
      </c>
      <c r="O15" s="11">
        <f t="shared" si="8"/>
        <v>6.784913353720694</v>
      </c>
      <c r="P15" s="5">
        <f t="shared" si="2"/>
        <v>1.325178389398573</v>
      </c>
      <c r="Q15" s="9">
        <f t="shared" si="3"/>
        <v>2</v>
      </c>
      <c r="R15" s="9">
        <f t="shared" si="4"/>
        <v>2</v>
      </c>
      <c r="T15" s="8"/>
      <c r="W15"/>
      <c r="Y15" s="8" t="s">
        <v>54</v>
      </c>
      <c r="Z15" s="11">
        <f>SUM(N81:N87)</f>
        <v>3.1314984709480127</v>
      </c>
      <c r="AA15" s="5">
        <f t="shared" si="5"/>
        <v>0.6116207951070336</v>
      </c>
      <c r="AB15" s="11">
        <f>SUM(Q81:Q87)+SUM(R81:R87)</f>
        <v>10</v>
      </c>
      <c r="AC15" s="11">
        <f>100*SUM(R81:R87)/AB15</f>
        <v>80</v>
      </c>
    </row>
    <row r="16" spans="1:29" ht="12.75">
      <c r="A16" s="19">
        <v>32759</v>
      </c>
      <c r="C16" s="9">
        <v>1</v>
      </c>
      <c r="D16" s="9">
        <v>2</v>
      </c>
      <c r="E16" s="9">
        <v>4</v>
      </c>
      <c r="J16" s="9">
        <f t="shared" si="6"/>
        <v>5</v>
      </c>
      <c r="K16" s="9">
        <f t="shared" si="0"/>
        <v>0</v>
      </c>
      <c r="L16" s="9">
        <f t="shared" si="7"/>
        <v>18</v>
      </c>
      <c r="M16" s="9">
        <f t="shared" si="7"/>
        <v>0</v>
      </c>
      <c r="N16" s="5">
        <f t="shared" si="1"/>
        <v>2.6095820591233436</v>
      </c>
      <c r="O16" s="11">
        <f t="shared" si="8"/>
        <v>9.394495412844037</v>
      </c>
      <c r="P16" s="5">
        <f t="shared" si="2"/>
        <v>1.8348623853211006</v>
      </c>
      <c r="Q16" s="9">
        <f t="shared" si="3"/>
        <v>1</v>
      </c>
      <c r="R16" s="9">
        <f t="shared" si="4"/>
        <v>6</v>
      </c>
      <c r="X16" s="8" t="s">
        <v>55</v>
      </c>
      <c r="Z16" s="11">
        <f>SUM(N88:N94)</f>
        <v>7.82874617737003</v>
      </c>
      <c r="AA16" s="5">
        <f t="shared" si="5"/>
        <v>1.5290519877675837</v>
      </c>
      <c r="AB16" s="11">
        <f>SUM(Q88:Q94)+SUM(R88:R94)</f>
        <v>17</v>
      </c>
      <c r="AC16" s="11">
        <f>100*SUM(R88:R94)/AB16</f>
        <v>94.11764705882354</v>
      </c>
    </row>
    <row r="17" spans="1:29" ht="15">
      <c r="A17" s="19">
        <v>32760</v>
      </c>
      <c r="C17" s="9">
        <v>1</v>
      </c>
      <c r="D17" s="9">
        <v>3</v>
      </c>
      <c r="E17" s="9">
        <v>3</v>
      </c>
      <c r="J17" s="9">
        <f t="shared" si="6"/>
        <v>5</v>
      </c>
      <c r="K17" s="9">
        <f t="shared" si="0"/>
        <v>0</v>
      </c>
      <c r="L17" s="9">
        <f t="shared" si="7"/>
        <v>23</v>
      </c>
      <c r="M17" s="9">
        <f t="shared" si="7"/>
        <v>0</v>
      </c>
      <c r="N17" s="5">
        <f t="shared" si="1"/>
        <v>2.6095820591233436</v>
      </c>
      <c r="O17" s="11">
        <f t="shared" si="8"/>
        <v>12.004077471967381</v>
      </c>
      <c r="P17" s="5">
        <f t="shared" si="2"/>
        <v>2.344546381243629</v>
      </c>
      <c r="Q17" s="9">
        <f t="shared" si="3"/>
        <v>1</v>
      </c>
      <c r="R17" s="9">
        <f t="shared" si="4"/>
        <v>6</v>
      </c>
      <c r="T17" s="8"/>
      <c r="X17"/>
      <c r="Y17" s="8" t="s">
        <v>56</v>
      </c>
      <c r="Z17" s="11">
        <f>SUM(N95:N101)</f>
        <v>6.2629969418960245</v>
      </c>
      <c r="AA17" s="5">
        <f t="shared" si="5"/>
        <v>1.223241590214067</v>
      </c>
      <c r="AB17" s="11">
        <f>SUM(Q95:Q101)+SUM(R95:R101)</f>
        <v>14</v>
      </c>
      <c r="AC17" s="11">
        <f>100*SUM(R95:R101)/AB17</f>
        <v>92.85714285714286</v>
      </c>
    </row>
    <row r="18" spans="1:27" ht="12.75">
      <c r="A18" s="19">
        <v>32761</v>
      </c>
      <c r="C18" s="9">
        <v>1</v>
      </c>
      <c r="D18" s="9">
        <v>1</v>
      </c>
      <c r="E18" s="9">
        <v>7</v>
      </c>
      <c r="J18" s="9">
        <f t="shared" si="6"/>
        <v>7</v>
      </c>
      <c r="K18" s="9">
        <f t="shared" si="0"/>
        <v>0</v>
      </c>
      <c r="L18" s="9">
        <f t="shared" si="7"/>
        <v>30</v>
      </c>
      <c r="M18" s="9">
        <f t="shared" si="7"/>
        <v>0</v>
      </c>
      <c r="N18" s="5">
        <f t="shared" si="1"/>
        <v>3.6534148827726813</v>
      </c>
      <c r="O18" s="11">
        <f t="shared" si="8"/>
        <v>15.657492354740063</v>
      </c>
      <c r="P18" s="5">
        <f t="shared" si="2"/>
        <v>3.0581039755351678</v>
      </c>
      <c r="Q18" s="9">
        <f t="shared" si="3"/>
        <v>1</v>
      </c>
      <c r="R18" s="9">
        <f t="shared" si="4"/>
        <v>8</v>
      </c>
      <c r="T18" s="8"/>
      <c r="Y18" s="8" t="s">
        <v>57</v>
      </c>
      <c r="Z18" s="9">
        <f>SUM(Z4:Z17)</f>
        <v>512.0000000000001</v>
      </c>
      <c r="AA18" s="9">
        <f>SUM(AA4:AA17)</f>
        <v>99.99999999999999</v>
      </c>
    </row>
    <row r="19" spans="1:29" ht="15">
      <c r="A19" s="19">
        <v>32762</v>
      </c>
      <c r="C19" s="9">
        <v>2</v>
      </c>
      <c r="D19" s="9">
        <v>5</v>
      </c>
      <c r="E19" s="9">
        <v>3</v>
      </c>
      <c r="J19" s="9">
        <f t="shared" si="6"/>
        <v>6</v>
      </c>
      <c r="K19" s="9">
        <f t="shared" si="0"/>
        <v>0</v>
      </c>
      <c r="L19" s="9">
        <f t="shared" si="7"/>
        <v>36</v>
      </c>
      <c r="M19" s="9">
        <f t="shared" si="7"/>
        <v>0</v>
      </c>
      <c r="N19" s="5">
        <f t="shared" si="1"/>
        <v>3.1314984709480127</v>
      </c>
      <c r="O19" s="11">
        <f t="shared" si="8"/>
        <v>18.788990825688074</v>
      </c>
      <c r="P19" s="5">
        <f t="shared" si="2"/>
        <v>3.669724770642201</v>
      </c>
      <c r="Q19" s="9">
        <f t="shared" si="3"/>
        <v>2</v>
      </c>
      <c r="R19" s="9">
        <f t="shared" si="4"/>
        <v>8</v>
      </c>
      <c r="X19"/>
      <c r="Y19"/>
      <c r="Z19"/>
      <c r="AA19"/>
      <c r="AB19"/>
      <c r="AC19"/>
    </row>
    <row r="20" spans="1:20" ht="12.75">
      <c r="A20" s="19">
        <v>32763</v>
      </c>
      <c r="B20" s="9">
        <v>1</v>
      </c>
      <c r="D20" s="9">
        <v>6</v>
      </c>
      <c r="E20" s="9">
        <v>6</v>
      </c>
      <c r="F20" s="9">
        <v>2</v>
      </c>
      <c r="H20" s="9">
        <v>1</v>
      </c>
      <c r="J20" s="9">
        <f t="shared" si="6"/>
        <v>11</v>
      </c>
      <c r="K20" s="9">
        <f t="shared" si="0"/>
        <v>-1</v>
      </c>
      <c r="L20" s="9">
        <f t="shared" si="7"/>
        <v>47</v>
      </c>
      <c r="M20" s="9">
        <f t="shared" si="7"/>
        <v>-1</v>
      </c>
      <c r="N20" s="5">
        <f t="shared" si="1"/>
        <v>5.219164118246687</v>
      </c>
      <c r="O20" s="11">
        <f t="shared" si="8"/>
        <v>24.008154943934763</v>
      </c>
      <c r="P20" s="5">
        <f t="shared" si="2"/>
        <v>4.689092762487258</v>
      </c>
      <c r="Q20" s="9">
        <f t="shared" si="3"/>
        <v>3</v>
      </c>
      <c r="R20" s="9">
        <f t="shared" si="4"/>
        <v>13</v>
      </c>
      <c r="T20" s="8"/>
    </row>
    <row r="21" spans="1:25" ht="15">
      <c r="A21" s="19">
        <v>32764</v>
      </c>
      <c r="B21" s="9">
        <v>3</v>
      </c>
      <c r="C21" s="9">
        <v>2</v>
      </c>
      <c r="D21" s="9">
        <v>10</v>
      </c>
      <c r="E21" s="9">
        <v>10</v>
      </c>
      <c r="F21" s="9">
        <v>1</v>
      </c>
      <c r="G21" s="9">
        <v>2</v>
      </c>
      <c r="H21" s="9">
        <v>7</v>
      </c>
      <c r="I21" s="9">
        <v>11</v>
      </c>
      <c r="J21" s="9">
        <f aca="true" t="shared" si="9" ref="J21:J36">-B21-C21+D21+E21</f>
        <v>15</v>
      </c>
      <c r="K21" s="9">
        <f t="shared" si="0"/>
        <v>15</v>
      </c>
      <c r="L21" s="9">
        <f t="shared" si="7"/>
        <v>62</v>
      </c>
      <c r="M21" s="9">
        <f t="shared" si="7"/>
        <v>14</v>
      </c>
      <c r="N21" s="5">
        <f t="shared" si="1"/>
        <v>15.657492354740063</v>
      </c>
      <c r="O21" s="11">
        <f t="shared" si="8"/>
        <v>39.66564729867483</v>
      </c>
      <c r="P21" s="5">
        <f t="shared" si="2"/>
        <v>7.747196738022425</v>
      </c>
      <c r="Q21" s="9">
        <f t="shared" si="3"/>
        <v>8</v>
      </c>
      <c r="R21" s="9">
        <f t="shared" si="4"/>
        <v>38</v>
      </c>
      <c r="T21" s="8"/>
      <c r="X21"/>
      <c r="Y21"/>
    </row>
    <row r="22" spans="1:25" ht="15">
      <c r="A22" s="19">
        <v>32765</v>
      </c>
      <c r="D22" s="9">
        <v>6</v>
      </c>
      <c r="E22" s="9">
        <v>12</v>
      </c>
      <c r="G22" s="9">
        <v>3</v>
      </c>
      <c r="H22" s="9">
        <v>3</v>
      </c>
      <c r="I22" s="9">
        <v>5</v>
      </c>
      <c r="J22" s="9">
        <f t="shared" si="9"/>
        <v>18</v>
      </c>
      <c r="K22" s="9">
        <f t="shared" si="0"/>
        <v>5</v>
      </c>
      <c r="L22" s="9">
        <f t="shared" si="7"/>
        <v>80</v>
      </c>
      <c r="M22" s="9">
        <f t="shared" si="7"/>
        <v>19</v>
      </c>
      <c r="N22" s="5">
        <f t="shared" si="1"/>
        <v>12.004077471967381</v>
      </c>
      <c r="O22" s="11">
        <f t="shared" si="8"/>
        <v>51.669724770642205</v>
      </c>
      <c r="P22" s="5">
        <f t="shared" si="2"/>
        <v>10.091743119266054</v>
      </c>
      <c r="Q22" s="9">
        <f t="shared" si="3"/>
        <v>3</v>
      </c>
      <c r="R22" s="9">
        <f t="shared" si="4"/>
        <v>26</v>
      </c>
      <c r="X22"/>
      <c r="Y22"/>
    </row>
    <row r="23" spans="1:25" ht="15">
      <c r="A23" s="19">
        <v>32766</v>
      </c>
      <c r="D23" s="9">
        <v>12</v>
      </c>
      <c r="E23" s="9">
        <v>21</v>
      </c>
      <c r="H23" s="9">
        <v>10</v>
      </c>
      <c r="I23" s="9">
        <v>14</v>
      </c>
      <c r="J23" s="9">
        <f t="shared" si="9"/>
        <v>33</v>
      </c>
      <c r="K23" s="9">
        <f t="shared" si="0"/>
        <v>24</v>
      </c>
      <c r="L23" s="9">
        <f t="shared" si="7"/>
        <v>113</v>
      </c>
      <c r="M23" s="9">
        <f t="shared" si="7"/>
        <v>43</v>
      </c>
      <c r="N23" s="5">
        <f t="shared" si="1"/>
        <v>29.74923547400612</v>
      </c>
      <c r="O23" s="11">
        <f t="shared" si="8"/>
        <v>81.41896024464833</v>
      </c>
      <c r="P23" s="5">
        <f t="shared" si="2"/>
        <v>15.902140672782874</v>
      </c>
      <c r="Q23" s="9">
        <f t="shared" si="3"/>
        <v>0</v>
      </c>
      <c r="R23" s="9">
        <f t="shared" si="4"/>
        <v>57</v>
      </c>
      <c r="T23" s="8"/>
      <c r="X23"/>
      <c r="Y23"/>
    </row>
    <row r="24" spans="1:25" ht="15">
      <c r="A24" s="19">
        <v>32767</v>
      </c>
      <c r="D24" s="9">
        <v>2</v>
      </c>
      <c r="E24" s="9">
        <v>7</v>
      </c>
      <c r="J24" s="9">
        <f t="shared" si="9"/>
        <v>9</v>
      </c>
      <c r="K24" s="9">
        <f t="shared" si="0"/>
        <v>0</v>
      </c>
      <c r="L24" s="9">
        <f t="shared" si="7"/>
        <v>122</v>
      </c>
      <c r="M24" s="9">
        <f t="shared" si="7"/>
        <v>43</v>
      </c>
      <c r="N24" s="5">
        <f t="shared" si="1"/>
        <v>4.697247706422019</v>
      </c>
      <c r="O24" s="11">
        <f t="shared" si="8"/>
        <v>86.11620795107035</v>
      </c>
      <c r="P24" s="5">
        <f t="shared" si="2"/>
        <v>16.819571865443425</v>
      </c>
      <c r="Q24" s="9">
        <f t="shared" si="3"/>
        <v>0</v>
      </c>
      <c r="R24" s="9">
        <f t="shared" si="4"/>
        <v>9</v>
      </c>
      <c r="T24" s="8"/>
      <c r="X24"/>
      <c r="Y24"/>
    </row>
    <row r="25" spans="1:25" ht="15">
      <c r="A25" s="19">
        <v>32768</v>
      </c>
      <c r="C25" s="9">
        <v>1</v>
      </c>
      <c r="D25" s="9">
        <v>3</v>
      </c>
      <c r="E25" s="9">
        <v>9</v>
      </c>
      <c r="H25" s="9">
        <v>1</v>
      </c>
      <c r="I25" s="9">
        <v>4</v>
      </c>
      <c r="J25" s="9">
        <f t="shared" si="9"/>
        <v>11</v>
      </c>
      <c r="K25" s="9">
        <f t="shared" si="0"/>
        <v>5</v>
      </c>
      <c r="L25" s="9">
        <f aca="true" t="shared" si="10" ref="L25:M44">L24+J25</f>
        <v>133</v>
      </c>
      <c r="M25" s="9">
        <f t="shared" si="10"/>
        <v>48</v>
      </c>
      <c r="N25" s="5">
        <f t="shared" si="1"/>
        <v>8.3506625891947</v>
      </c>
      <c r="O25" s="11">
        <f t="shared" si="8"/>
        <v>94.46687054026505</v>
      </c>
      <c r="P25" s="5">
        <f t="shared" si="2"/>
        <v>18.450560652395513</v>
      </c>
      <c r="Q25" s="9">
        <f t="shared" si="3"/>
        <v>1</v>
      </c>
      <c r="R25" s="9">
        <f t="shared" si="4"/>
        <v>17</v>
      </c>
      <c r="S25" s="8" t="s">
        <v>59</v>
      </c>
      <c r="X25"/>
      <c r="Y25"/>
    </row>
    <row r="26" spans="1:25" ht="15">
      <c r="A26" s="19">
        <v>32769</v>
      </c>
      <c r="B26" s="9">
        <v>2</v>
      </c>
      <c r="D26" s="9">
        <v>9</v>
      </c>
      <c r="E26" s="9">
        <v>8</v>
      </c>
      <c r="F26" s="9">
        <v>1</v>
      </c>
      <c r="G26" s="9">
        <v>1</v>
      </c>
      <c r="H26" s="9">
        <v>2</v>
      </c>
      <c r="I26" s="9">
        <v>7</v>
      </c>
      <c r="J26" s="9">
        <f t="shared" si="9"/>
        <v>15</v>
      </c>
      <c r="K26" s="9">
        <f t="shared" si="0"/>
        <v>7</v>
      </c>
      <c r="L26" s="9">
        <f t="shared" si="10"/>
        <v>148</v>
      </c>
      <c r="M26" s="9">
        <f t="shared" si="10"/>
        <v>55</v>
      </c>
      <c r="N26" s="5">
        <f t="shared" si="1"/>
        <v>11.482161060142712</v>
      </c>
      <c r="O26" s="11">
        <f t="shared" si="8"/>
        <v>105.94903160040776</v>
      </c>
      <c r="P26" s="5">
        <f t="shared" si="2"/>
        <v>20.693170234454637</v>
      </c>
      <c r="Q26" s="9">
        <f t="shared" si="3"/>
        <v>4</v>
      </c>
      <c r="R26" s="9">
        <f t="shared" si="4"/>
        <v>26</v>
      </c>
      <c r="T26" s="8"/>
      <c r="X26"/>
      <c r="Y26"/>
    </row>
    <row r="27" spans="1:25" ht="15">
      <c r="A27" s="19">
        <v>32770</v>
      </c>
      <c r="D27" s="9">
        <v>4</v>
      </c>
      <c r="E27" s="9">
        <v>5</v>
      </c>
      <c r="F27" s="9">
        <v>1</v>
      </c>
      <c r="G27" s="9">
        <v>2</v>
      </c>
      <c r="H27" s="9">
        <v>1</v>
      </c>
      <c r="I27" s="9">
        <v>7</v>
      </c>
      <c r="J27" s="9">
        <f t="shared" si="9"/>
        <v>9</v>
      </c>
      <c r="K27" s="9">
        <f t="shared" si="0"/>
        <v>5</v>
      </c>
      <c r="L27" s="9">
        <f t="shared" si="10"/>
        <v>157</v>
      </c>
      <c r="M27" s="9">
        <f t="shared" si="10"/>
        <v>60</v>
      </c>
      <c r="N27" s="5">
        <f t="shared" si="1"/>
        <v>7.306829765545363</v>
      </c>
      <c r="O27" s="11">
        <f t="shared" si="8"/>
        <v>113.25586136595312</v>
      </c>
      <c r="P27" s="5">
        <f t="shared" si="2"/>
        <v>22.120285423037714</v>
      </c>
      <c r="Q27" s="9">
        <f t="shared" si="3"/>
        <v>3</v>
      </c>
      <c r="R27" s="9">
        <f t="shared" si="4"/>
        <v>17</v>
      </c>
      <c r="T27" s="8"/>
      <c r="X27"/>
      <c r="Y27"/>
    </row>
    <row r="28" spans="1:20" ht="12.75">
      <c r="A28" s="19">
        <v>32771</v>
      </c>
      <c r="C28" s="9">
        <v>2</v>
      </c>
      <c r="D28" s="9">
        <v>14</v>
      </c>
      <c r="E28" s="9">
        <v>19</v>
      </c>
      <c r="G28" s="9">
        <v>3</v>
      </c>
      <c r="H28" s="9">
        <v>6</v>
      </c>
      <c r="I28" s="9">
        <v>16</v>
      </c>
      <c r="J28" s="9">
        <f t="shared" si="9"/>
        <v>31</v>
      </c>
      <c r="K28" s="9">
        <f t="shared" si="0"/>
        <v>19</v>
      </c>
      <c r="L28" s="9">
        <f t="shared" si="10"/>
        <v>188</v>
      </c>
      <c r="M28" s="9">
        <f t="shared" si="10"/>
        <v>79</v>
      </c>
      <c r="N28" s="5">
        <f t="shared" si="1"/>
        <v>26.095820591233437</v>
      </c>
      <c r="O28" s="11">
        <f t="shared" si="8"/>
        <v>139.35168195718657</v>
      </c>
      <c r="P28" s="5">
        <f t="shared" si="2"/>
        <v>27.217125382262996</v>
      </c>
      <c r="Q28" s="9">
        <f t="shared" si="3"/>
        <v>5</v>
      </c>
      <c r="R28" s="9">
        <f t="shared" si="4"/>
        <v>55</v>
      </c>
      <c r="T28" s="8"/>
    </row>
    <row r="29" spans="1:18" ht="12.75">
      <c r="A29" s="19">
        <v>32772</v>
      </c>
      <c r="B29" s="9">
        <v>1</v>
      </c>
      <c r="C29" s="9">
        <v>1</v>
      </c>
      <c r="D29" s="9">
        <v>2</v>
      </c>
      <c r="E29" s="9">
        <v>3</v>
      </c>
      <c r="H29" s="9">
        <v>1</v>
      </c>
      <c r="I29" s="9">
        <v>2</v>
      </c>
      <c r="J29" s="9">
        <f t="shared" si="9"/>
        <v>3</v>
      </c>
      <c r="K29" s="9">
        <f t="shared" si="0"/>
        <v>3</v>
      </c>
      <c r="L29" s="9">
        <f t="shared" si="10"/>
        <v>191</v>
      </c>
      <c r="M29" s="9">
        <f t="shared" si="10"/>
        <v>82</v>
      </c>
      <c r="N29" s="5">
        <f t="shared" si="1"/>
        <v>3.1314984709480127</v>
      </c>
      <c r="O29" s="11">
        <f t="shared" si="8"/>
        <v>142.48318042813457</v>
      </c>
      <c r="P29" s="5">
        <f t="shared" si="2"/>
        <v>27.82874617737003</v>
      </c>
      <c r="Q29" s="9">
        <f t="shared" si="3"/>
        <v>2</v>
      </c>
      <c r="R29" s="9">
        <f t="shared" si="4"/>
        <v>8</v>
      </c>
    </row>
    <row r="30" spans="1:20" ht="12.75">
      <c r="A30" s="19">
        <v>32773</v>
      </c>
      <c r="D30" s="9">
        <v>1</v>
      </c>
      <c r="E30" s="9">
        <v>1</v>
      </c>
      <c r="G30" s="9">
        <v>5</v>
      </c>
      <c r="H30" s="9">
        <v>2</v>
      </c>
      <c r="I30" s="9">
        <v>1</v>
      </c>
      <c r="J30" s="9">
        <f t="shared" si="9"/>
        <v>2</v>
      </c>
      <c r="K30" s="9">
        <f t="shared" si="0"/>
        <v>-2</v>
      </c>
      <c r="L30" s="9">
        <f t="shared" si="10"/>
        <v>193</v>
      </c>
      <c r="M30" s="9">
        <f t="shared" si="10"/>
        <v>80</v>
      </c>
      <c r="N30" s="5">
        <f t="shared" si="1"/>
        <v>0</v>
      </c>
      <c r="O30" s="11">
        <f t="shared" si="8"/>
        <v>142.48318042813457</v>
      </c>
      <c r="P30" s="5">
        <f t="shared" si="2"/>
        <v>27.82874617737003</v>
      </c>
      <c r="Q30" s="9">
        <f t="shared" si="3"/>
        <v>5</v>
      </c>
      <c r="R30" s="9">
        <f t="shared" si="4"/>
        <v>5</v>
      </c>
      <c r="T30" s="8"/>
    </row>
    <row r="31" spans="1:20" ht="12.75">
      <c r="A31" s="19">
        <v>32774</v>
      </c>
      <c r="D31" s="9">
        <v>1</v>
      </c>
      <c r="E31" s="9">
        <v>2</v>
      </c>
      <c r="H31" s="9">
        <v>1</v>
      </c>
      <c r="I31" s="9">
        <v>1</v>
      </c>
      <c r="J31" s="9">
        <f t="shared" si="9"/>
        <v>3</v>
      </c>
      <c r="K31" s="9">
        <f t="shared" si="0"/>
        <v>2</v>
      </c>
      <c r="L31" s="9">
        <f t="shared" si="10"/>
        <v>196</v>
      </c>
      <c r="M31" s="9">
        <f t="shared" si="10"/>
        <v>82</v>
      </c>
      <c r="N31" s="5">
        <f t="shared" si="1"/>
        <v>2.6095820591233436</v>
      </c>
      <c r="O31" s="11">
        <f t="shared" si="8"/>
        <v>145.09276248725791</v>
      </c>
      <c r="P31" s="5">
        <f t="shared" si="2"/>
        <v>28.338430173292554</v>
      </c>
      <c r="Q31" s="9">
        <f t="shared" si="3"/>
        <v>0</v>
      </c>
      <c r="R31" s="9">
        <f t="shared" si="4"/>
        <v>5</v>
      </c>
      <c r="T31" s="8"/>
    </row>
    <row r="32" spans="1:18" ht="12.75">
      <c r="A32" s="19">
        <v>32775</v>
      </c>
      <c r="B32" s="9">
        <v>2</v>
      </c>
      <c r="E32" s="9">
        <v>2</v>
      </c>
      <c r="J32" s="9">
        <f t="shared" si="9"/>
        <v>0</v>
      </c>
      <c r="K32" s="9">
        <f t="shared" si="0"/>
        <v>0</v>
      </c>
      <c r="L32" s="9">
        <f t="shared" si="10"/>
        <v>196</v>
      </c>
      <c r="M32" s="9">
        <f t="shared" si="10"/>
        <v>82</v>
      </c>
      <c r="N32" s="5">
        <f t="shared" si="1"/>
        <v>0</v>
      </c>
      <c r="O32" s="11">
        <f t="shared" si="8"/>
        <v>145.09276248725791</v>
      </c>
      <c r="P32" s="5">
        <f t="shared" si="2"/>
        <v>28.338430173292554</v>
      </c>
      <c r="Q32" s="9">
        <f t="shared" si="3"/>
        <v>2</v>
      </c>
      <c r="R32" s="9">
        <f t="shared" si="4"/>
        <v>2</v>
      </c>
    </row>
    <row r="33" spans="1:18" ht="12.75">
      <c r="A33" s="19">
        <v>32776</v>
      </c>
      <c r="J33" s="9">
        <f t="shared" si="9"/>
        <v>0</v>
      </c>
      <c r="K33" s="9">
        <f t="shared" si="0"/>
        <v>0</v>
      </c>
      <c r="L33" s="9">
        <f t="shared" si="10"/>
        <v>196</v>
      </c>
      <c r="M33" s="9">
        <f t="shared" si="10"/>
        <v>82</v>
      </c>
      <c r="N33" s="5">
        <f t="shared" si="1"/>
        <v>0</v>
      </c>
      <c r="O33" s="11">
        <f t="shared" si="8"/>
        <v>145.09276248725791</v>
      </c>
      <c r="P33" s="5">
        <f t="shared" si="2"/>
        <v>28.338430173292554</v>
      </c>
      <c r="Q33" s="9">
        <f t="shared" si="3"/>
        <v>0</v>
      </c>
      <c r="R33" s="9">
        <f t="shared" si="4"/>
        <v>0</v>
      </c>
    </row>
    <row r="34" spans="1:18" ht="12.75">
      <c r="A34" s="19">
        <v>32777</v>
      </c>
      <c r="E34" s="9">
        <v>4</v>
      </c>
      <c r="I34" s="9">
        <v>1</v>
      </c>
      <c r="J34" s="9">
        <f t="shared" si="9"/>
        <v>4</v>
      </c>
      <c r="K34" s="9">
        <f t="shared" si="0"/>
        <v>1</v>
      </c>
      <c r="L34" s="9">
        <f t="shared" si="10"/>
        <v>200</v>
      </c>
      <c r="M34" s="9">
        <f t="shared" si="10"/>
        <v>83</v>
      </c>
      <c r="N34" s="5">
        <f t="shared" si="1"/>
        <v>2.6095820591233436</v>
      </c>
      <c r="O34" s="11">
        <f t="shared" si="8"/>
        <v>147.70234454638125</v>
      </c>
      <c r="P34" s="5">
        <f t="shared" si="2"/>
        <v>28.84811416921508</v>
      </c>
      <c r="Q34" s="9">
        <f t="shared" si="3"/>
        <v>0</v>
      </c>
      <c r="R34" s="9">
        <f t="shared" si="4"/>
        <v>5</v>
      </c>
    </row>
    <row r="35" spans="1:18" ht="12.75">
      <c r="A35" s="19">
        <v>32778</v>
      </c>
      <c r="C35" s="9">
        <v>1</v>
      </c>
      <c r="D35" s="9">
        <v>9</v>
      </c>
      <c r="E35" s="9">
        <v>10</v>
      </c>
      <c r="G35" s="9">
        <v>1</v>
      </c>
      <c r="H35" s="9">
        <v>14</v>
      </c>
      <c r="I35" s="9">
        <v>16</v>
      </c>
      <c r="J35" s="9">
        <f t="shared" si="9"/>
        <v>18</v>
      </c>
      <c r="K35" s="9">
        <f t="shared" si="0"/>
        <v>29</v>
      </c>
      <c r="L35" s="9">
        <f t="shared" si="10"/>
        <v>218</v>
      </c>
      <c r="M35" s="9">
        <f t="shared" si="10"/>
        <v>112</v>
      </c>
      <c r="N35" s="5">
        <f t="shared" si="1"/>
        <v>24.530071355759432</v>
      </c>
      <c r="O35" s="11">
        <f t="shared" si="8"/>
        <v>172.2324159021407</v>
      </c>
      <c r="P35" s="5">
        <f t="shared" si="2"/>
        <v>33.63914373088685</v>
      </c>
      <c r="Q35" s="9">
        <f t="shared" si="3"/>
        <v>2</v>
      </c>
      <c r="R35" s="9">
        <f t="shared" si="4"/>
        <v>49</v>
      </c>
    </row>
    <row r="36" spans="1:18" ht="12.75">
      <c r="A36" s="19">
        <v>32779</v>
      </c>
      <c r="D36" s="9">
        <v>4</v>
      </c>
      <c r="E36" s="9">
        <v>6</v>
      </c>
      <c r="G36" s="9">
        <v>1</v>
      </c>
      <c r="H36" s="9">
        <v>1</v>
      </c>
      <c r="I36" s="9">
        <v>3</v>
      </c>
      <c r="J36" s="9">
        <f t="shared" si="9"/>
        <v>10</v>
      </c>
      <c r="K36" s="9">
        <f aca="true" t="shared" si="11" ref="K36:K67">-F36-G36+H36+I36</f>
        <v>3</v>
      </c>
      <c r="L36" s="9">
        <f t="shared" si="10"/>
        <v>228</v>
      </c>
      <c r="M36" s="9">
        <f t="shared" si="10"/>
        <v>115</v>
      </c>
      <c r="N36" s="5">
        <f aca="true" t="shared" si="12" ref="N36:N67">(+J36+K36)*($J$103/($J$103+$K$103))</f>
        <v>6.784913353720694</v>
      </c>
      <c r="O36" s="11">
        <f t="shared" si="8"/>
        <v>179.0173292558614</v>
      </c>
      <c r="P36" s="5">
        <f aca="true" t="shared" si="13" ref="P36:P67">O36*100/$N$103</f>
        <v>34.96432212028542</v>
      </c>
      <c r="Q36" s="9">
        <f aca="true" t="shared" si="14" ref="Q36:Q67">+B36+C36+F36+G36</f>
        <v>1</v>
      </c>
      <c r="R36" s="9">
        <f aca="true" t="shared" si="15" ref="R36:R67">D36+E36+H36+I36</f>
        <v>14</v>
      </c>
    </row>
    <row r="37" spans="1:18" ht="12.75">
      <c r="A37" s="19">
        <v>32780</v>
      </c>
      <c r="B37" s="9">
        <v>1</v>
      </c>
      <c r="D37" s="9">
        <v>7</v>
      </c>
      <c r="E37" s="9">
        <v>17</v>
      </c>
      <c r="F37" s="9">
        <v>1</v>
      </c>
      <c r="H37" s="9">
        <v>3</v>
      </c>
      <c r="I37" s="9">
        <v>11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251</v>
      </c>
      <c r="M37" s="9">
        <f t="shared" si="10"/>
        <v>128</v>
      </c>
      <c r="N37" s="5">
        <f t="shared" si="12"/>
        <v>18.788990825688074</v>
      </c>
      <c r="O37" s="11">
        <f aca="true" t="shared" si="17" ref="O37:O68">O36+N37</f>
        <v>197.80632008154947</v>
      </c>
      <c r="P37" s="5">
        <f t="shared" si="13"/>
        <v>38.63404689092762</v>
      </c>
      <c r="Q37" s="9">
        <f t="shared" si="14"/>
        <v>2</v>
      </c>
      <c r="R37" s="9">
        <f t="shared" si="15"/>
        <v>38</v>
      </c>
    </row>
    <row r="38" spans="1:18" ht="12.75">
      <c r="A38" s="19">
        <v>32781</v>
      </c>
      <c r="E38" s="9">
        <v>9</v>
      </c>
      <c r="G38" s="9">
        <v>1</v>
      </c>
      <c r="H38" s="9">
        <v>4</v>
      </c>
      <c r="I38" s="9">
        <v>6</v>
      </c>
      <c r="J38" s="9">
        <f t="shared" si="16"/>
        <v>9</v>
      </c>
      <c r="K38" s="9">
        <f t="shared" si="11"/>
        <v>9</v>
      </c>
      <c r="L38" s="9">
        <f t="shared" si="10"/>
        <v>260</v>
      </c>
      <c r="M38" s="9">
        <f t="shared" si="10"/>
        <v>137</v>
      </c>
      <c r="N38" s="5">
        <f t="shared" si="12"/>
        <v>9.394495412844037</v>
      </c>
      <c r="O38" s="11">
        <f t="shared" si="17"/>
        <v>207.2008154943935</v>
      </c>
      <c r="P38" s="5">
        <f t="shared" si="13"/>
        <v>40.46890927624872</v>
      </c>
      <c r="Q38" s="9">
        <f t="shared" si="14"/>
        <v>1</v>
      </c>
      <c r="R38" s="9">
        <f t="shared" si="15"/>
        <v>19</v>
      </c>
    </row>
    <row r="39" spans="1:19" ht="12.75">
      <c r="A39" s="19">
        <v>32782</v>
      </c>
      <c r="B39" s="9">
        <v>2</v>
      </c>
      <c r="C39" s="9">
        <v>1</v>
      </c>
      <c r="D39" s="9">
        <v>2</v>
      </c>
      <c r="E39" s="9">
        <v>6</v>
      </c>
      <c r="H39" s="9">
        <v>2</v>
      </c>
      <c r="I39" s="9">
        <v>3</v>
      </c>
      <c r="J39" s="9">
        <f t="shared" si="16"/>
        <v>5</v>
      </c>
      <c r="K39" s="9">
        <f t="shared" si="11"/>
        <v>5</v>
      </c>
      <c r="L39" s="9">
        <f t="shared" si="10"/>
        <v>265</v>
      </c>
      <c r="M39" s="9">
        <f t="shared" si="10"/>
        <v>142</v>
      </c>
      <c r="N39" s="5">
        <f t="shared" si="12"/>
        <v>5.219164118246687</v>
      </c>
      <c r="O39" s="11">
        <f t="shared" si="17"/>
        <v>212.4199796126402</v>
      </c>
      <c r="P39" s="5">
        <f t="shared" si="13"/>
        <v>41.48827726809378</v>
      </c>
      <c r="Q39" s="9">
        <f t="shared" si="14"/>
        <v>3</v>
      </c>
      <c r="R39" s="9">
        <f t="shared" si="15"/>
        <v>13</v>
      </c>
      <c r="S39" s="8" t="s">
        <v>60</v>
      </c>
    </row>
    <row r="40" spans="1:18" ht="12.75">
      <c r="A40" s="19">
        <v>32783</v>
      </c>
      <c r="C40" s="9">
        <v>1</v>
      </c>
      <c r="D40" s="9">
        <v>10</v>
      </c>
      <c r="E40" s="9">
        <v>9</v>
      </c>
      <c r="H40" s="9">
        <v>9</v>
      </c>
      <c r="I40" s="9">
        <v>15</v>
      </c>
      <c r="J40" s="9">
        <f t="shared" si="16"/>
        <v>18</v>
      </c>
      <c r="K40" s="9">
        <f t="shared" si="11"/>
        <v>24</v>
      </c>
      <c r="L40" s="9">
        <f t="shared" si="10"/>
        <v>283</v>
      </c>
      <c r="M40" s="9">
        <f t="shared" si="10"/>
        <v>166</v>
      </c>
      <c r="N40" s="5">
        <f t="shared" si="12"/>
        <v>21.920489296636088</v>
      </c>
      <c r="O40" s="11">
        <f t="shared" si="17"/>
        <v>234.34046890927627</v>
      </c>
      <c r="P40" s="5">
        <f t="shared" si="13"/>
        <v>45.769622833843016</v>
      </c>
      <c r="Q40" s="9">
        <f t="shared" si="14"/>
        <v>1</v>
      </c>
      <c r="R40" s="9">
        <f t="shared" si="15"/>
        <v>43</v>
      </c>
    </row>
    <row r="41" spans="1:18" ht="12.75">
      <c r="A41" s="19">
        <v>32784</v>
      </c>
      <c r="C41" s="9">
        <v>2</v>
      </c>
      <c r="D41" s="9">
        <v>5</v>
      </c>
      <c r="E41" s="9">
        <v>10</v>
      </c>
      <c r="F41" s="9">
        <v>1</v>
      </c>
      <c r="G41" s="9">
        <v>1</v>
      </c>
      <c r="H41" s="9">
        <v>8</v>
      </c>
      <c r="I41" s="9">
        <v>10</v>
      </c>
      <c r="J41" s="9">
        <f t="shared" si="16"/>
        <v>13</v>
      </c>
      <c r="K41" s="9">
        <f t="shared" si="11"/>
        <v>16</v>
      </c>
      <c r="L41" s="9">
        <f t="shared" si="10"/>
        <v>296</v>
      </c>
      <c r="M41" s="9">
        <f t="shared" si="10"/>
        <v>182</v>
      </c>
      <c r="N41" s="5">
        <f t="shared" si="12"/>
        <v>15.135575942915393</v>
      </c>
      <c r="O41" s="11">
        <f t="shared" si="17"/>
        <v>249.47604485219165</v>
      </c>
      <c r="P41" s="5">
        <f t="shared" si="13"/>
        <v>48.72579001019367</v>
      </c>
      <c r="Q41" s="9">
        <f t="shared" si="14"/>
        <v>4</v>
      </c>
      <c r="R41" s="9">
        <f t="shared" si="15"/>
        <v>33</v>
      </c>
    </row>
    <row r="42" spans="1:18" ht="12.75">
      <c r="A42" s="19">
        <v>32785</v>
      </c>
      <c r="D42" s="9">
        <v>6</v>
      </c>
      <c r="E42" s="9">
        <v>8</v>
      </c>
      <c r="G42" s="9">
        <v>1</v>
      </c>
      <c r="H42" s="9">
        <v>7</v>
      </c>
      <c r="I42" s="9">
        <v>9</v>
      </c>
      <c r="J42" s="9">
        <f t="shared" si="16"/>
        <v>14</v>
      </c>
      <c r="K42" s="9">
        <f t="shared" si="11"/>
        <v>15</v>
      </c>
      <c r="L42" s="9">
        <f t="shared" si="10"/>
        <v>310</v>
      </c>
      <c r="M42" s="9">
        <f t="shared" si="10"/>
        <v>197</v>
      </c>
      <c r="N42" s="5">
        <f t="shared" si="12"/>
        <v>15.135575942915393</v>
      </c>
      <c r="O42" s="11">
        <f t="shared" si="17"/>
        <v>264.61162079510706</v>
      </c>
      <c r="P42" s="5">
        <f t="shared" si="13"/>
        <v>51.68195718654433</v>
      </c>
      <c r="Q42" s="9">
        <f t="shared" si="14"/>
        <v>1</v>
      </c>
      <c r="R42" s="9">
        <f t="shared" si="15"/>
        <v>30</v>
      </c>
    </row>
    <row r="43" spans="1:18" ht="12.75">
      <c r="A43" s="19">
        <v>32786</v>
      </c>
      <c r="D43" s="9">
        <v>5</v>
      </c>
      <c r="E43" s="9">
        <v>9</v>
      </c>
      <c r="F43" s="9">
        <v>1</v>
      </c>
      <c r="H43" s="9">
        <v>2</v>
      </c>
      <c r="I43" s="9">
        <v>5</v>
      </c>
      <c r="J43" s="9">
        <f t="shared" si="16"/>
        <v>14</v>
      </c>
      <c r="K43" s="9">
        <f t="shared" si="11"/>
        <v>6</v>
      </c>
      <c r="L43" s="9">
        <f t="shared" si="10"/>
        <v>324</v>
      </c>
      <c r="M43" s="9">
        <f t="shared" si="10"/>
        <v>203</v>
      </c>
      <c r="N43" s="5">
        <f t="shared" si="12"/>
        <v>10.438328236493374</v>
      </c>
      <c r="O43" s="11">
        <f t="shared" si="17"/>
        <v>275.0499490316004</v>
      </c>
      <c r="P43" s="5">
        <f t="shared" si="13"/>
        <v>53.72069317023444</v>
      </c>
      <c r="Q43" s="9">
        <f t="shared" si="14"/>
        <v>1</v>
      </c>
      <c r="R43" s="9">
        <f t="shared" si="15"/>
        <v>21</v>
      </c>
    </row>
    <row r="44" spans="1:18" ht="12.75">
      <c r="A44" s="19">
        <v>32787</v>
      </c>
      <c r="C44" s="9">
        <v>1</v>
      </c>
      <c r="D44" s="9">
        <v>5</v>
      </c>
      <c r="E44" s="9">
        <v>6</v>
      </c>
      <c r="H44" s="9">
        <v>7</v>
      </c>
      <c r="I44" s="9">
        <v>11</v>
      </c>
      <c r="J44" s="9">
        <f t="shared" si="16"/>
        <v>10</v>
      </c>
      <c r="K44" s="9">
        <f t="shared" si="11"/>
        <v>18</v>
      </c>
      <c r="L44" s="9">
        <f t="shared" si="10"/>
        <v>334</v>
      </c>
      <c r="M44" s="9">
        <f t="shared" si="10"/>
        <v>221</v>
      </c>
      <c r="N44" s="5">
        <f t="shared" si="12"/>
        <v>14.613659531090725</v>
      </c>
      <c r="O44" s="11">
        <f t="shared" si="17"/>
        <v>289.66360856269114</v>
      </c>
      <c r="P44" s="5">
        <f t="shared" si="13"/>
        <v>56.5749235474006</v>
      </c>
      <c r="Q44" s="9">
        <f t="shared" si="14"/>
        <v>1</v>
      </c>
      <c r="R44" s="9">
        <f t="shared" si="15"/>
        <v>29</v>
      </c>
    </row>
    <row r="45" spans="1:18" ht="12.75">
      <c r="A45" s="19">
        <v>32788</v>
      </c>
      <c r="D45" s="9">
        <v>3</v>
      </c>
      <c r="E45" s="9">
        <v>5</v>
      </c>
      <c r="G45" s="9">
        <v>1</v>
      </c>
      <c r="H45" s="9">
        <v>1</v>
      </c>
      <c r="I45" s="9">
        <v>4</v>
      </c>
      <c r="J45" s="9">
        <f t="shared" si="16"/>
        <v>8</v>
      </c>
      <c r="K45" s="9">
        <f t="shared" si="11"/>
        <v>4</v>
      </c>
      <c r="L45" s="9">
        <f aca="true" t="shared" si="18" ref="L45:M64">L44+J45</f>
        <v>342</v>
      </c>
      <c r="M45" s="9">
        <f t="shared" si="18"/>
        <v>225</v>
      </c>
      <c r="N45" s="5">
        <f t="shared" si="12"/>
        <v>6.262996941896025</v>
      </c>
      <c r="O45" s="11">
        <f t="shared" si="17"/>
        <v>295.92660550458714</v>
      </c>
      <c r="P45" s="5">
        <f t="shared" si="13"/>
        <v>57.79816513761466</v>
      </c>
      <c r="Q45" s="9">
        <f t="shared" si="14"/>
        <v>1</v>
      </c>
      <c r="R45" s="9">
        <f t="shared" si="15"/>
        <v>13</v>
      </c>
    </row>
    <row r="46" spans="1:18" ht="12.75">
      <c r="A46" s="19">
        <v>32789</v>
      </c>
      <c r="D46" s="9">
        <v>5</v>
      </c>
      <c r="E46" s="9">
        <v>3</v>
      </c>
      <c r="H46" s="9">
        <v>3</v>
      </c>
      <c r="I46" s="9">
        <v>7</v>
      </c>
      <c r="J46" s="9">
        <f t="shared" si="16"/>
        <v>8</v>
      </c>
      <c r="K46" s="9">
        <f t="shared" si="11"/>
        <v>10</v>
      </c>
      <c r="L46" s="9">
        <f t="shared" si="18"/>
        <v>350</v>
      </c>
      <c r="M46" s="9">
        <f t="shared" si="18"/>
        <v>235</v>
      </c>
      <c r="N46" s="5">
        <f t="shared" si="12"/>
        <v>9.394495412844037</v>
      </c>
      <c r="O46" s="11">
        <f t="shared" si="17"/>
        <v>305.3211009174312</v>
      </c>
      <c r="P46" s="5">
        <f t="shared" si="13"/>
        <v>59.63302752293576</v>
      </c>
      <c r="Q46" s="9">
        <f t="shared" si="14"/>
        <v>0</v>
      </c>
      <c r="R46" s="9">
        <f t="shared" si="15"/>
        <v>18</v>
      </c>
    </row>
    <row r="47" spans="1:18" ht="12.75">
      <c r="A47" s="19">
        <v>32790</v>
      </c>
      <c r="D47" s="9">
        <v>1</v>
      </c>
      <c r="E47" s="9">
        <v>1</v>
      </c>
      <c r="H47" s="9">
        <v>3</v>
      </c>
      <c r="I47" s="9">
        <v>2</v>
      </c>
      <c r="J47" s="9">
        <f t="shared" si="16"/>
        <v>2</v>
      </c>
      <c r="K47" s="9">
        <f t="shared" si="11"/>
        <v>5</v>
      </c>
      <c r="L47" s="9">
        <f t="shared" si="18"/>
        <v>352</v>
      </c>
      <c r="M47" s="9">
        <f t="shared" si="18"/>
        <v>240</v>
      </c>
      <c r="N47" s="5">
        <f t="shared" si="12"/>
        <v>3.6534148827726813</v>
      </c>
      <c r="O47" s="11">
        <f t="shared" si="17"/>
        <v>308.97451580020385</v>
      </c>
      <c r="P47" s="5">
        <f t="shared" si="13"/>
        <v>60.3465851172273</v>
      </c>
      <c r="Q47" s="9">
        <f t="shared" si="14"/>
        <v>0</v>
      </c>
      <c r="R47" s="9">
        <f t="shared" si="15"/>
        <v>7</v>
      </c>
    </row>
    <row r="48" spans="1:18" ht="12.75">
      <c r="A48" s="19">
        <v>32791</v>
      </c>
      <c r="I48" s="9">
        <v>1</v>
      </c>
      <c r="J48" s="9">
        <f t="shared" si="16"/>
        <v>0</v>
      </c>
      <c r="K48" s="9">
        <f t="shared" si="11"/>
        <v>1</v>
      </c>
      <c r="L48" s="9">
        <f t="shared" si="18"/>
        <v>352</v>
      </c>
      <c r="M48" s="9">
        <f t="shared" si="18"/>
        <v>241</v>
      </c>
      <c r="N48" s="5">
        <f t="shared" si="12"/>
        <v>0.5219164118246687</v>
      </c>
      <c r="O48" s="11">
        <f t="shared" si="17"/>
        <v>309.49643221202854</v>
      </c>
      <c r="P48" s="5">
        <f t="shared" si="13"/>
        <v>60.448521916411806</v>
      </c>
      <c r="Q48" s="9">
        <f t="shared" si="14"/>
        <v>0</v>
      </c>
      <c r="R48" s="9">
        <f t="shared" si="15"/>
        <v>1</v>
      </c>
    </row>
    <row r="49" spans="1:18" ht="12.75">
      <c r="A49" s="19">
        <v>32792</v>
      </c>
      <c r="B49" s="9">
        <v>1</v>
      </c>
      <c r="D49" s="9">
        <v>9</v>
      </c>
      <c r="E49" s="9">
        <v>5</v>
      </c>
      <c r="H49" s="9">
        <v>19</v>
      </c>
      <c r="I49" s="9">
        <v>19</v>
      </c>
      <c r="J49" s="9">
        <f t="shared" si="16"/>
        <v>13</v>
      </c>
      <c r="K49" s="9">
        <f t="shared" si="11"/>
        <v>38</v>
      </c>
      <c r="L49" s="9">
        <f t="shared" si="18"/>
        <v>365</v>
      </c>
      <c r="M49" s="9">
        <f t="shared" si="18"/>
        <v>279</v>
      </c>
      <c r="N49" s="5">
        <f t="shared" si="12"/>
        <v>26.617737003058107</v>
      </c>
      <c r="O49" s="11">
        <f t="shared" si="17"/>
        <v>336.11416921508663</v>
      </c>
      <c r="P49" s="5">
        <f t="shared" si="13"/>
        <v>65.6472986748216</v>
      </c>
      <c r="Q49" s="9">
        <f t="shared" si="14"/>
        <v>1</v>
      </c>
      <c r="R49" s="9">
        <f t="shared" si="15"/>
        <v>52</v>
      </c>
    </row>
    <row r="50" spans="1:18" ht="12.75">
      <c r="A50" s="19">
        <v>32793</v>
      </c>
      <c r="B50" s="9">
        <v>1</v>
      </c>
      <c r="D50" s="9">
        <v>1</v>
      </c>
      <c r="E50" s="9">
        <v>3</v>
      </c>
      <c r="J50" s="9">
        <f t="shared" si="16"/>
        <v>3</v>
      </c>
      <c r="K50" s="9">
        <f t="shared" si="11"/>
        <v>0</v>
      </c>
      <c r="L50" s="9">
        <f t="shared" si="18"/>
        <v>368</v>
      </c>
      <c r="M50" s="9">
        <f t="shared" si="18"/>
        <v>279</v>
      </c>
      <c r="N50" s="5">
        <f t="shared" si="12"/>
        <v>1.5657492354740064</v>
      </c>
      <c r="O50" s="11">
        <f t="shared" si="17"/>
        <v>337.67991845056065</v>
      </c>
      <c r="P50" s="5">
        <f t="shared" si="13"/>
        <v>65.95310907237511</v>
      </c>
      <c r="Q50" s="9">
        <f t="shared" si="14"/>
        <v>1</v>
      </c>
      <c r="R50" s="9">
        <f t="shared" si="15"/>
        <v>4</v>
      </c>
    </row>
    <row r="51" spans="1:18" ht="12.75">
      <c r="A51" s="19">
        <v>32794</v>
      </c>
      <c r="C51" s="9">
        <v>1</v>
      </c>
      <c r="D51" s="9">
        <v>10</v>
      </c>
      <c r="E51" s="9">
        <v>8</v>
      </c>
      <c r="F51" s="9">
        <v>1</v>
      </c>
      <c r="H51" s="9">
        <v>9</v>
      </c>
      <c r="I51" s="9">
        <v>10</v>
      </c>
      <c r="J51" s="9">
        <f t="shared" si="16"/>
        <v>17</v>
      </c>
      <c r="K51" s="9">
        <f t="shared" si="11"/>
        <v>18</v>
      </c>
      <c r="L51" s="9">
        <f t="shared" si="18"/>
        <v>385</v>
      </c>
      <c r="M51" s="9">
        <f t="shared" si="18"/>
        <v>297</v>
      </c>
      <c r="N51" s="5">
        <f t="shared" si="12"/>
        <v>18.267074413863405</v>
      </c>
      <c r="O51" s="11">
        <f t="shared" si="17"/>
        <v>355.94699286442403</v>
      </c>
      <c r="P51" s="5">
        <f t="shared" si="13"/>
        <v>69.5208970438328</v>
      </c>
      <c r="Q51" s="9">
        <f t="shared" si="14"/>
        <v>2</v>
      </c>
      <c r="R51" s="9">
        <f t="shared" si="15"/>
        <v>37</v>
      </c>
    </row>
    <row r="52" spans="1:18" ht="12.75">
      <c r="A52" s="19">
        <v>32795</v>
      </c>
      <c r="D52" s="9">
        <v>3</v>
      </c>
      <c r="E52" s="9">
        <v>7</v>
      </c>
      <c r="H52" s="9">
        <v>5</v>
      </c>
      <c r="I52" s="9">
        <v>12</v>
      </c>
      <c r="J52" s="9">
        <f t="shared" si="16"/>
        <v>10</v>
      </c>
      <c r="K52" s="9">
        <f t="shared" si="11"/>
        <v>17</v>
      </c>
      <c r="L52" s="9">
        <f t="shared" si="18"/>
        <v>395</v>
      </c>
      <c r="M52" s="9">
        <f t="shared" si="18"/>
        <v>314</v>
      </c>
      <c r="N52" s="5">
        <f t="shared" si="12"/>
        <v>14.091743119266056</v>
      </c>
      <c r="O52" s="11">
        <f t="shared" si="17"/>
        <v>370.0387359836901</v>
      </c>
      <c r="P52" s="5">
        <f t="shared" si="13"/>
        <v>72.27319062181446</v>
      </c>
      <c r="Q52" s="9">
        <f t="shared" si="14"/>
        <v>0</v>
      </c>
      <c r="R52" s="9">
        <f t="shared" si="15"/>
        <v>27</v>
      </c>
    </row>
    <row r="53" spans="1:19" ht="12.75">
      <c r="A53" s="19">
        <v>32796</v>
      </c>
      <c r="H53" s="9">
        <v>1</v>
      </c>
      <c r="J53" s="9">
        <f aca="true" t="shared" si="19" ref="J53:J68">-B53-C53+D53+E53</f>
        <v>0</v>
      </c>
      <c r="K53" s="9">
        <f t="shared" si="11"/>
        <v>1</v>
      </c>
      <c r="L53" s="9">
        <f t="shared" si="18"/>
        <v>395</v>
      </c>
      <c r="M53" s="9">
        <f t="shared" si="18"/>
        <v>315</v>
      </c>
      <c r="N53" s="5">
        <f t="shared" si="12"/>
        <v>0.5219164118246687</v>
      </c>
      <c r="O53" s="11">
        <f t="shared" si="17"/>
        <v>370.5606523955148</v>
      </c>
      <c r="P53" s="5">
        <f t="shared" si="13"/>
        <v>72.37512742099896</v>
      </c>
      <c r="Q53" s="9">
        <f t="shared" si="14"/>
        <v>0</v>
      </c>
      <c r="R53" s="9">
        <f t="shared" si="15"/>
        <v>1</v>
      </c>
      <c r="S53" s="8" t="s">
        <v>61</v>
      </c>
    </row>
    <row r="54" spans="1:18" ht="12.75">
      <c r="A54" s="19">
        <v>32797</v>
      </c>
      <c r="D54" s="9">
        <v>2</v>
      </c>
      <c r="E54" s="9">
        <v>7</v>
      </c>
      <c r="G54" s="9">
        <v>2</v>
      </c>
      <c r="H54" s="9">
        <v>6</v>
      </c>
      <c r="I54" s="9">
        <v>1</v>
      </c>
      <c r="J54" s="9">
        <f t="shared" si="19"/>
        <v>9</v>
      </c>
      <c r="K54" s="9">
        <f t="shared" si="11"/>
        <v>5</v>
      </c>
      <c r="L54" s="9">
        <f t="shared" si="18"/>
        <v>404</v>
      </c>
      <c r="M54" s="9">
        <f t="shared" si="18"/>
        <v>320</v>
      </c>
      <c r="N54" s="5">
        <f t="shared" si="12"/>
        <v>7.306829765545363</v>
      </c>
      <c r="O54" s="11">
        <f t="shared" si="17"/>
        <v>377.8674821610602</v>
      </c>
      <c r="P54" s="5">
        <f t="shared" si="13"/>
        <v>73.80224260958205</v>
      </c>
      <c r="Q54" s="9">
        <f t="shared" si="14"/>
        <v>2</v>
      </c>
      <c r="R54" s="9">
        <f t="shared" si="15"/>
        <v>16</v>
      </c>
    </row>
    <row r="55" spans="1:18" ht="12.75">
      <c r="A55" s="19">
        <v>32798</v>
      </c>
      <c r="D55" s="9">
        <v>2</v>
      </c>
      <c r="E55" s="9">
        <v>8</v>
      </c>
      <c r="G55" s="9">
        <v>1</v>
      </c>
      <c r="H55" s="9">
        <v>1</v>
      </c>
      <c r="I55" s="9">
        <v>4</v>
      </c>
      <c r="J55" s="9">
        <f t="shared" si="19"/>
        <v>10</v>
      </c>
      <c r="K55" s="9">
        <f t="shared" si="11"/>
        <v>4</v>
      </c>
      <c r="L55" s="9">
        <f t="shared" si="18"/>
        <v>414</v>
      </c>
      <c r="M55" s="9">
        <f t="shared" si="18"/>
        <v>324</v>
      </c>
      <c r="N55" s="5">
        <f t="shared" si="12"/>
        <v>7.306829765545363</v>
      </c>
      <c r="O55" s="11">
        <f t="shared" si="17"/>
        <v>385.1743119266056</v>
      </c>
      <c r="P55" s="5">
        <f t="shared" si="13"/>
        <v>75.22935779816514</v>
      </c>
      <c r="Q55" s="9">
        <f t="shared" si="14"/>
        <v>1</v>
      </c>
      <c r="R55" s="9">
        <f t="shared" si="15"/>
        <v>15</v>
      </c>
    </row>
    <row r="56" spans="1:18" ht="12.75">
      <c r="A56" s="19">
        <v>32799</v>
      </c>
      <c r="D56" s="9">
        <v>1</v>
      </c>
      <c r="J56" s="9">
        <f t="shared" si="19"/>
        <v>1</v>
      </c>
      <c r="K56" s="9">
        <f t="shared" si="11"/>
        <v>0</v>
      </c>
      <c r="L56" s="9">
        <f t="shared" si="18"/>
        <v>415</v>
      </c>
      <c r="M56" s="9">
        <f t="shared" si="18"/>
        <v>324</v>
      </c>
      <c r="N56" s="5">
        <f t="shared" si="12"/>
        <v>0.5219164118246687</v>
      </c>
      <c r="O56" s="11">
        <f t="shared" si="17"/>
        <v>385.6962283384303</v>
      </c>
      <c r="P56" s="5">
        <f t="shared" si="13"/>
        <v>75.33129459734965</v>
      </c>
      <c r="Q56" s="9">
        <f t="shared" si="14"/>
        <v>0</v>
      </c>
      <c r="R56" s="9">
        <f t="shared" si="15"/>
        <v>1</v>
      </c>
    </row>
    <row r="57" spans="1:18" ht="12.75">
      <c r="A57" s="19">
        <v>32800</v>
      </c>
      <c r="J57" s="9">
        <f t="shared" si="19"/>
        <v>0</v>
      </c>
      <c r="K57" s="9">
        <f t="shared" si="11"/>
        <v>0</v>
      </c>
      <c r="L57" s="9">
        <f t="shared" si="18"/>
        <v>415</v>
      </c>
      <c r="M57" s="9">
        <f t="shared" si="18"/>
        <v>324</v>
      </c>
      <c r="N57" s="5">
        <f t="shared" si="12"/>
        <v>0</v>
      </c>
      <c r="O57" s="11">
        <f t="shared" si="17"/>
        <v>385.6962283384303</v>
      </c>
      <c r="P57" s="5">
        <f t="shared" si="13"/>
        <v>75.33129459734965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J58" s="9">
        <f t="shared" si="19"/>
        <v>0</v>
      </c>
      <c r="K58" s="9">
        <f t="shared" si="11"/>
        <v>0</v>
      </c>
      <c r="L58" s="9">
        <f t="shared" si="18"/>
        <v>415</v>
      </c>
      <c r="M58" s="9">
        <f t="shared" si="18"/>
        <v>324</v>
      </c>
      <c r="N58" s="5">
        <f t="shared" si="12"/>
        <v>0</v>
      </c>
      <c r="O58" s="11">
        <f t="shared" si="17"/>
        <v>385.6962283384303</v>
      </c>
      <c r="P58" s="5">
        <f t="shared" si="13"/>
        <v>75.33129459734965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J59" s="9">
        <f t="shared" si="19"/>
        <v>0</v>
      </c>
      <c r="K59" s="9">
        <f t="shared" si="11"/>
        <v>0</v>
      </c>
      <c r="L59" s="9">
        <f t="shared" si="18"/>
        <v>415</v>
      </c>
      <c r="M59" s="9">
        <f t="shared" si="18"/>
        <v>324</v>
      </c>
      <c r="N59" s="5">
        <f t="shared" si="12"/>
        <v>0</v>
      </c>
      <c r="O59" s="11">
        <f t="shared" si="17"/>
        <v>385.6962283384303</v>
      </c>
      <c r="P59" s="5">
        <f t="shared" si="13"/>
        <v>75.33129459734965</v>
      </c>
      <c r="Q59" s="9">
        <f t="shared" si="14"/>
        <v>0</v>
      </c>
      <c r="R59" s="9">
        <f t="shared" si="15"/>
        <v>0</v>
      </c>
    </row>
    <row r="60" spans="1:18" ht="12.75">
      <c r="A60" s="19">
        <v>32803</v>
      </c>
      <c r="B60" s="9">
        <v>1</v>
      </c>
      <c r="D60" s="9">
        <v>8</v>
      </c>
      <c r="E60" s="9">
        <v>8</v>
      </c>
      <c r="H60" s="9">
        <v>5</v>
      </c>
      <c r="I60" s="9">
        <v>7</v>
      </c>
      <c r="J60" s="9">
        <f t="shared" si="19"/>
        <v>15</v>
      </c>
      <c r="K60" s="9">
        <f t="shared" si="11"/>
        <v>12</v>
      </c>
      <c r="L60" s="9">
        <f t="shared" si="18"/>
        <v>430</v>
      </c>
      <c r="M60" s="9">
        <f t="shared" si="18"/>
        <v>336</v>
      </c>
      <c r="N60" s="5">
        <f t="shared" si="12"/>
        <v>14.091743119266056</v>
      </c>
      <c r="O60" s="11">
        <f t="shared" si="17"/>
        <v>399.78797145769636</v>
      </c>
      <c r="P60" s="5">
        <f t="shared" si="13"/>
        <v>78.0835881753313</v>
      </c>
      <c r="Q60" s="9">
        <f t="shared" si="14"/>
        <v>1</v>
      </c>
      <c r="R60" s="9">
        <f t="shared" si="15"/>
        <v>28</v>
      </c>
    </row>
    <row r="61" spans="1:18" ht="12.75">
      <c r="A61" s="19">
        <v>32804</v>
      </c>
      <c r="D61" s="9">
        <v>9</v>
      </c>
      <c r="E61" s="9">
        <v>10</v>
      </c>
      <c r="H61" s="9">
        <v>9</v>
      </c>
      <c r="I61" s="9">
        <v>5</v>
      </c>
      <c r="J61" s="9">
        <f t="shared" si="19"/>
        <v>19</v>
      </c>
      <c r="K61" s="9">
        <f t="shared" si="11"/>
        <v>14</v>
      </c>
      <c r="L61" s="9">
        <f t="shared" si="18"/>
        <v>449</v>
      </c>
      <c r="M61" s="9">
        <f t="shared" si="18"/>
        <v>350</v>
      </c>
      <c r="N61" s="5">
        <f t="shared" si="12"/>
        <v>17.22324159021407</v>
      </c>
      <c r="O61" s="11">
        <f t="shared" si="17"/>
        <v>417.0112130479104</v>
      </c>
      <c r="P61" s="5">
        <f t="shared" si="13"/>
        <v>81.44750254841999</v>
      </c>
      <c r="Q61" s="9">
        <f t="shared" si="14"/>
        <v>0</v>
      </c>
      <c r="R61" s="9">
        <f t="shared" si="15"/>
        <v>33</v>
      </c>
    </row>
    <row r="62" spans="1:18" ht="12.75">
      <c r="A62" s="19">
        <v>32805</v>
      </c>
      <c r="B62" s="9">
        <v>1</v>
      </c>
      <c r="C62" s="9">
        <v>1</v>
      </c>
      <c r="D62" s="9">
        <v>5</v>
      </c>
      <c r="H62" s="9">
        <v>6</v>
      </c>
      <c r="I62" s="9">
        <v>3</v>
      </c>
      <c r="J62" s="9">
        <f t="shared" si="19"/>
        <v>3</v>
      </c>
      <c r="K62" s="9">
        <f t="shared" si="11"/>
        <v>9</v>
      </c>
      <c r="L62" s="9">
        <f t="shared" si="18"/>
        <v>452</v>
      </c>
      <c r="M62" s="9">
        <f t="shared" si="18"/>
        <v>359</v>
      </c>
      <c r="N62" s="5">
        <f t="shared" si="12"/>
        <v>6.262996941896025</v>
      </c>
      <c r="O62" s="11">
        <f t="shared" si="17"/>
        <v>423.2742099898064</v>
      </c>
      <c r="P62" s="5">
        <f t="shared" si="13"/>
        <v>82.67074413863405</v>
      </c>
      <c r="Q62" s="9">
        <f t="shared" si="14"/>
        <v>2</v>
      </c>
      <c r="R62" s="9">
        <f t="shared" si="15"/>
        <v>14</v>
      </c>
    </row>
    <row r="63" spans="1:18" ht="12.75">
      <c r="A63" s="19">
        <v>32806</v>
      </c>
      <c r="B63" s="9">
        <v>1</v>
      </c>
      <c r="D63" s="9">
        <v>6</v>
      </c>
      <c r="E63" s="9">
        <v>5</v>
      </c>
      <c r="H63" s="9">
        <v>16</v>
      </c>
      <c r="I63" s="9">
        <v>10</v>
      </c>
      <c r="J63" s="9">
        <f t="shared" si="19"/>
        <v>10</v>
      </c>
      <c r="K63" s="9">
        <f t="shared" si="11"/>
        <v>26</v>
      </c>
      <c r="L63" s="9">
        <f t="shared" si="18"/>
        <v>462</v>
      </c>
      <c r="M63" s="9">
        <f t="shared" si="18"/>
        <v>385</v>
      </c>
      <c r="N63" s="5">
        <f t="shared" si="12"/>
        <v>18.788990825688074</v>
      </c>
      <c r="O63" s="11">
        <f t="shared" si="17"/>
        <v>442.0632008154945</v>
      </c>
      <c r="P63" s="5">
        <f t="shared" si="13"/>
        <v>86.34046890927625</v>
      </c>
      <c r="Q63" s="9">
        <f t="shared" si="14"/>
        <v>1</v>
      </c>
      <c r="R63" s="9">
        <f t="shared" si="15"/>
        <v>37</v>
      </c>
    </row>
    <row r="64" spans="1:18" ht="12.75">
      <c r="A64" s="19">
        <v>32807</v>
      </c>
      <c r="D64" s="9">
        <v>1</v>
      </c>
      <c r="J64" s="9">
        <f t="shared" si="19"/>
        <v>1</v>
      </c>
      <c r="K64" s="9">
        <f t="shared" si="11"/>
        <v>0</v>
      </c>
      <c r="L64" s="9">
        <f t="shared" si="18"/>
        <v>463</v>
      </c>
      <c r="M64" s="9">
        <f t="shared" si="18"/>
        <v>385</v>
      </c>
      <c r="N64" s="5">
        <f t="shared" si="12"/>
        <v>0.5219164118246687</v>
      </c>
      <c r="O64" s="11">
        <f t="shared" si="17"/>
        <v>442.5851172273192</v>
      </c>
      <c r="P64" s="5">
        <f t="shared" si="13"/>
        <v>86.44240570846077</v>
      </c>
      <c r="Q64" s="9">
        <f t="shared" si="14"/>
        <v>0</v>
      </c>
      <c r="R64" s="9">
        <f t="shared" si="15"/>
        <v>1</v>
      </c>
    </row>
    <row r="65" spans="1:18" ht="12.75">
      <c r="A65" s="19">
        <v>32808</v>
      </c>
      <c r="B65" s="9">
        <v>1</v>
      </c>
      <c r="D65" s="9">
        <v>3</v>
      </c>
      <c r="E65" s="9">
        <v>2</v>
      </c>
      <c r="H65" s="9">
        <v>3</v>
      </c>
      <c r="I65" s="9">
        <v>5</v>
      </c>
      <c r="J65" s="9">
        <f t="shared" si="19"/>
        <v>4</v>
      </c>
      <c r="K65" s="9">
        <f t="shared" si="11"/>
        <v>8</v>
      </c>
      <c r="L65" s="9">
        <f aca="true" t="shared" si="20" ref="L65:M84">L64+J65</f>
        <v>467</v>
      </c>
      <c r="M65" s="9">
        <f t="shared" si="20"/>
        <v>393</v>
      </c>
      <c r="N65" s="5">
        <f t="shared" si="12"/>
        <v>6.262996941896025</v>
      </c>
      <c r="O65" s="11">
        <f t="shared" si="17"/>
        <v>448.8481141692152</v>
      </c>
      <c r="P65" s="5">
        <f t="shared" si="13"/>
        <v>87.66564729867483</v>
      </c>
      <c r="Q65" s="9">
        <f t="shared" si="14"/>
        <v>1</v>
      </c>
      <c r="R65" s="9">
        <f t="shared" si="15"/>
        <v>13</v>
      </c>
    </row>
    <row r="66" spans="1:18" ht="12.75">
      <c r="A66" s="19">
        <v>32809</v>
      </c>
      <c r="H66" s="9">
        <v>1</v>
      </c>
      <c r="J66" s="9">
        <f t="shared" si="19"/>
        <v>0</v>
      </c>
      <c r="K66" s="9">
        <f t="shared" si="11"/>
        <v>1</v>
      </c>
      <c r="L66" s="9">
        <f t="shared" si="20"/>
        <v>467</v>
      </c>
      <c r="M66" s="9">
        <f t="shared" si="20"/>
        <v>394</v>
      </c>
      <c r="N66" s="5">
        <f t="shared" si="12"/>
        <v>0.5219164118246687</v>
      </c>
      <c r="O66" s="11">
        <f t="shared" si="17"/>
        <v>449.3700305810399</v>
      </c>
      <c r="P66" s="5">
        <f t="shared" si="13"/>
        <v>87.76758409785934</v>
      </c>
      <c r="Q66" s="9">
        <f t="shared" si="14"/>
        <v>0</v>
      </c>
      <c r="R66" s="9">
        <f t="shared" si="15"/>
        <v>1</v>
      </c>
    </row>
    <row r="67" spans="1:19" ht="12.75">
      <c r="A67" s="19">
        <v>32810</v>
      </c>
      <c r="J67" s="9">
        <f t="shared" si="19"/>
        <v>0</v>
      </c>
      <c r="K67" s="9">
        <f t="shared" si="11"/>
        <v>0</v>
      </c>
      <c r="L67" s="9">
        <f t="shared" si="20"/>
        <v>467</v>
      </c>
      <c r="M67" s="9">
        <f t="shared" si="20"/>
        <v>394</v>
      </c>
      <c r="N67" s="5">
        <f t="shared" si="12"/>
        <v>0</v>
      </c>
      <c r="O67" s="11">
        <f t="shared" si="17"/>
        <v>449.3700305810399</v>
      </c>
      <c r="P67" s="5">
        <f t="shared" si="13"/>
        <v>87.76758409785934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E68" s="9">
        <v>1</v>
      </c>
      <c r="I68" s="9">
        <v>1</v>
      </c>
      <c r="J68" s="9">
        <f t="shared" si="19"/>
        <v>1</v>
      </c>
      <c r="K68" s="9">
        <f aca="true" t="shared" si="21" ref="K68:K101">-F68-G68+H68+I68</f>
        <v>1</v>
      </c>
      <c r="L68" s="9">
        <f t="shared" si="20"/>
        <v>468</v>
      </c>
      <c r="M68" s="9">
        <f t="shared" si="20"/>
        <v>395</v>
      </c>
      <c r="N68" s="5">
        <f aca="true" t="shared" si="22" ref="N68:N101">(+J68+K68)*($J$103/($J$103+$K$103))</f>
        <v>1.0438328236493375</v>
      </c>
      <c r="O68" s="11">
        <f t="shared" si="17"/>
        <v>450.4138634046892</v>
      </c>
      <c r="P68" s="5">
        <f aca="true" t="shared" si="23" ref="P68:P101">O68*100/$N$103</f>
        <v>87.97145769622834</v>
      </c>
      <c r="Q68" s="9">
        <f aca="true" t="shared" si="24" ref="Q68:Q101">+B68+C68+F68+G68</f>
        <v>0</v>
      </c>
      <c r="R68" s="9">
        <f aca="true" t="shared" si="25" ref="R68:R101">D68+E68+H68+I68</f>
        <v>2</v>
      </c>
    </row>
    <row r="69" spans="1:18" ht="12.75">
      <c r="A69" s="19">
        <v>32812</v>
      </c>
      <c r="D69" s="9">
        <v>2</v>
      </c>
      <c r="E69" s="9">
        <v>2</v>
      </c>
      <c r="H69" s="9">
        <v>2</v>
      </c>
      <c r="I69" s="9">
        <v>2</v>
      </c>
      <c r="J69" s="9">
        <f aca="true" t="shared" si="26" ref="J69:J84">-B69-C69+D69+E69</f>
        <v>4</v>
      </c>
      <c r="K69" s="9">
        <f t="shared" si="21"/>
        <v>4</v>
      </c>
      <c r="L69" s="9">
        <f t="shared" si="20"/>
        <v>472</v>
      </c>
      <c r="M69" s="9">
        <f t="shared" si="20"/>
        <v>399</v>
      </c>
      <c r="N69" s="5">
        <f t="shared" si="22"/>
        <v>4.17533129459735</v>
      </c>
      <c r="O69" s="11">
        <f aca="true" t="shared" si="27" ref="O69:O101">O68+N69</f>
        <v>454.58919469928657</v>
      </c>
      <c r="P69" s="5">
        <f t="shared" si="23"/>
        <v>88.7869520897044</v>
      </c>
      <c r="Q69" s="9">
        <f t="shared" si="24"/>
        <v>0</v>
      </c>
      <c r="R69" s="9">
        <f t="shared" si="25"/>
        <v>8</v>
      </c>
    </row>
    <row r="70" spans="1:18" ht="12.75">
      <c r="A70" s="19">
        <v>32813</v>
      </c>
      <c r="D70" s="9">
        <v>5</v>
      </c>
      <c r="E70" s="9">
        <v>6</v>
      </c>
      <c r="H70" s="9">
        <v>3</v>
      </c>
      <c r="I70" s="9">
        <v>11</v>
      </c>
      <c r="J70" s="9">
        <f t="shared" si="26"/>
        <v>11</v>
      </c>
      <c r="K70" s="9">
        <f t="shared" si="21"/>
        <v>14</v>
      </c>
      <c r="L70" s="9">
        <f t="shared" si="20"/>
        <v>483</v>
      </c>
      <c r="M70" s="9">
        <f t="shared" si="20"/>
        <v>413</v>
      </c>
      <c r="N70" s="5">
        <f t="shared" si="22"/>
        <v>13.047910295616719</v>
      </c>
      <c r="O70" s="11">
        <f t="shared" si="27"/>
        <v>467.63710499490327</v>
      </c>
      <c r="P70" s="5">
        <f t="shared" si="23"/>
        <v>91.33537206931703</v>
      </c>
      <c r="Q70" s="9">
        <f t="shared" si="24"/>
        <v>0</v>
      </c>
      <c r="R70" s="9">
        <f t="shared" si="25"/>
        <v>25</v>
      </c>
    </row>
    <row r="71" spans="1:18" ht="12.75">
      <c r="A71" s="19">
        <v>32814</v>
      </c>
      <c r="B71" s="9">
        <v>1</v>
      </c>
      <c r="E71" s="9">
        <v>3</v>
      </c>
      <c r="H71" s="9">
        <v>2</v>
      </c>
      <c r="I71" s="9">
        <v>6</v>
      </c>
      <c r="J71" s="9">
        <f t="shared" si="26"/>
        <v>2</v>
      </c>
      <c r="K71" s="9">
        <f t="shared" si="21"/>
        <v>8</v>
      </c>
      <c r="L71" s="9">
        <f t="shared" si="20"/>
        <v>485</v>
      </c>
      <c r="M71" s="9">
        <f t="shared" si="20"/>
        <v>421</v>
      </c>
      <c r="N71" s="5">
        <f t="shared" si="22"/>
        <v>5.219164118246687</v>
      </c>
      <c r="O71" s="11">
        <f t="shared" si="27"/>
        <v>472.85626911314995</v>
      </c>
      <c r="P71" s="5">
        <f t="shared" si="23"/>
        <v>92.35474006116209</v>
      </c>
      <c r="Q71" s="9">
        <f t="shared" si="24"/>
        <v>1</v>
      </c>
      <c r="R71" s="9">
        <f t="shared" si="25"/>
        <v>11</v>
      </c>
    </row>
    <row r="72" spans="1:18" ht="12.75">
      <c r="A72" s="19">
        <v>32815</v>
      </c>
      <c r="E72" s="9">
        <v>1</v>
      </c>
      <c r="H72" s="9">
        <v>1</v>
      </c>
      <c r="I72" s="9">
        <v>2</v>
      </c>
      <c r="J72" s="9">
        <f t="shared" si="26"/>
        <v>1</v>
      </c>
      <c r="K72" s="9">
        <f t="shared" si="21"/>
        <v>3</v>
      </c>
      <c r="L72" s="9">
        <f t="shared" si="20"/>
        <v>486</v>
      </c>
      <c r="M72" s="9">
        <f t="shared" si="20"/>
        <v>424</v>
      </c>
      <c r="N72" s="5">
        <f t="shared" si="22"/>
        <v>2.087665647298675</v>
      </c>
      <c r="O72" s="11">
        <f t="shared" si="27"/>
        <v>474.9439347604486</v>
      </c>
      <c r="P72" s="5">
        <f t="shared" si="23"/>
        <v>92.7624872579001</v>
      </c>
      <c r="Q72" s="9">
        <f t="shared" si="24"/>
        <v>0</v>
      </c>
      <c r="R72" s="9">
        <f t="shared" si="25"/>
        <v>4</v>
      </c>
    </row>
    <row r="73" spans="1:18" ht="12.75">
      <c r="A73" s="19">
        <v>32816</v>
      </c>
      <c r="D73" s="9">
        <v>1</v>
      </c>
      <c r="E73" s="9">
        <v>1</v>
      </c>
      <c r="H73" s="9">
        <v>5</v>
      </c>
      <c r="I73" s="9">
        <v>4</v>
      </c>
      <c r="J73" s="9">
        <f t="shared" si="26"/>
        <v>2</v>
      </c>
      <c r="K73" s="9">
        <f t="shared" si="21"/>
        <v>9</v>
      </c>
      <c r="L73" s="9">
        <f t="shared" si="20"/>
        <v>488</v>
      </c>
      <c r="M73" s="9">
        <f t="shared" si="20"/>
        <v>433</v>
      </c>
      <c r="N73" s="5">
        <f t="shared" si="22"/>
        <v>5.741080530071356</v>
      </c>
      <c r="O73" s="11">
        <f t="shared" si="27"/>
        <v>480.68501529051997</v>
      </c>
      <c r="P73" s="5">
        <f t="shared" si="23"/>
        <v>93.88379204892966</v>
      </c>
      <c r="Q73" s="9">
        <f t="shared" si="24"/>
        <v>0</v>
      </c>
      <c r="R73" s="9">
        <f t="shared" si="25"/>
        <v>11</v>
      </c>
    </row>
    <row r="74" spans="1:18" ht="12.75">
      <c r="A74" s="19">
        <v>32817</v>
      </c>
      <c r="D74" s="9">
        <v>4</v>
      </c>
      <c r="E74" s="9">
        <v>3</v>
      </c>
      <c r="H74" s="9">
        <v>7</v>
      </c>
      <c r="I74" s="9">
        <v>8</v>
      </c>
      <c r="J74" s="9">
        <f t="shared" si="26"/>
        <v>7</v>
      </c>
      <c r="K74" s="9">
        <f t="shared" si="21"/>
        <v>15</v>
      </c>
      <c r="L74" s="9">
        <f t="shared" si="20"/>
        <v>495</v>
      </c>
      <c r="M74" s="9">
        <f t="shared" si="20"/>
        <v>448</v>
      </c>
      <c r="N74" s="5">
        <f t="shared" si="22"/>
        <v>11.482161060142712</v>
      </c>
      <c r="O74" s="11">
        <f t="shared" si="27"/>
        <v>492.16717635066266</v>
      </c>
      <c r="P74" s="5">
        <f t="shared" si="23"/>
        <v>96.12640163098877</v>
      </c>
      <c r="Q74" s="9">
        <f t="shared" si="24"/>
        <v>0</v>
      </c>
      <c r="R74" s="9">
        <f t="shared" si="25"/>
        <v>22</v>
      </c>
    </row>
    <row r="75" spans="1:18" ht="12.75">
      <c r="A75" s="19">
        <v>32818</v>
      </c>
      <c r="J75" s="9">
        <f t="shared" si="26"/>
        <v>0</v>
      </c>
      <c r="K75" s="9">
        <f t="shared" si="21"/>
        <v>0</v>
      </c>
      <c r="L75" s="9">
        <f t="shared" si="20"/>
        <v>495</v>
      </c>
      <c r="M75" s="9">
        <f t="shared" si="20"/>
        <v>448</v>
      </c>
      <c r="N75" s="5">
        <f t="shared" si="22"/>
        <v>0</v>
      </c>
      <c r="O75" s="11">
        <f t="shared" si="27"/>
        <v>492.16717635066266</v>
      </c>
      <c r="P75" s="5">
        <f t="shared" si="23"/>
        <v>96.12640163098877</v>
      </c>
      <c r="Q75" s="9">
        <f t="shared" si="24"/>
        <v>0</v>
      </c>
      <c r="R75" s="9">
        <f t="shared" si="25"/>
        <v>0</v>
      </c>
    </row>
    <row r="76" spans="1:18" ht="12.75">
      <c r="A76" s="19">
        <v>32819</v>
      </c>
      <c r="J76" s="9">
        <f t="shared" si="26"/>
        <v>0</v>
      </c>
      <c r="K76" s="9">
        <f t="shared" si="21"/>
        <v>0</v>
      </c>
      <c r="L76" s="9">
        <f t="shared" si="20"/>
        <v>495</v>
      </c>
      <c r="M76" s="9">
        <f t="shared" si="20"/>
        <v>448</v>
      </c>
      <c r="N76" s="5">
        <f t="shared" si="22"/>
        <v>0</v>
      </c>
      <c r="O76" s="11">
        <f t="shared" si="27"/>
        <v>492.16717635066266</v>
      </c>
      <c r="P76" s="5">
        <f t="shared" si="23"/>
        <v>96.12640163098877</v>
      </c>
      <c r="Q76" s="9">
        <f t="shared" si="24"/>
        <v>0</v>
      </c>
      <c r="R76" s="9">
        <f t="shared" si="25"/>
        <v>0</v>
      </c>
    </row>
    <row r="77" spans="1:18" ht="12.75">
      <c r="A77" s="19">
        <v>32820</v>
      </c>
      <c r="I77" s="9">
        <v>1</v>
      </c>
      <c r="J77" s="9">
        <f t="shared" si="26"/>
        <v>0</v>
      </c>
      <c r="K77" s="9">
        <f t="shared" si="21"/>
        <v>1</v>
      </c>
      <c r="L77" s="9">
        <f t="shared" si="20"/>
        <v>495</v>
      </c>
      <c r="M77" s="9">
        <f t="shared" si="20"/>
        <v>449</v>
      </c>
      <c r="N77" s="5">
        <f t="shared" si="22"/>
        <v>0.5219164118246687</v>
      </c>
      <c r="O77" s="11">
        <f t="shared" si="27"/>
        <v>492.68909276248735</v>
      </c>
      <c r="P77" s="5">
        <f t="shared" si="23"/>
        <v>96.22833843017328</v>
      </c>
      <c r="Q77" s="9">
        <f t="shared" si="24"/>
        <v>0</v>
      </c>
      <c r="R77" s="9">
        <f t="shared" si="25"/>
        <v>1</v>
      </c>
    </row>
    <row r="78" spans="1:18" ht="12.75">
      <c r="A78" s="19">
        <v>32821</v>
      </c>
      <c r="J78" s="9">
        <f t="shared" si="26"/>
        <v>0</v>
      </c>
      <c r="K78" s="9">
        <f t="shared" si="21"/>
        <v>0</v>
      </c>
      <c r="L78" s="9">
        <f t="shared" si="20"/>
        <v>495</v>
      </c>
      <c r="M78" s="9">
        <f t="shared" si="20"/>
        <v>449</v>
      </c>
      <c r="N78" s="5">
        <f t="shared" si="22"/>
        <v>0</v>
      </c>
      <c r="O78" s="11">
        <f t="shared" si="27"/>
        <v>492.68909276248735</v>
      </c>
      <c r="P78" s="5">
        <f t="shared" si="23"/>
        <v>96.22833843017328</v>
      </c>
      <c r="Q78" s="9">
        <f t="shared" si="24"/>
        <v>0</v>
      </c>
      <c r="R78" s="9">
        <f t="shared" si="25"/>
        <v>0</v>
      </c>
    </row>
    <row r="79" spans="1:18" ht="12.75">
      <c r="A79" s="19">
        <v>32822</v>
      </c>
      <c r="E79" s="9">
        <v>1</v>
      </c>
      <c r="I79" s="9">
        <v>1</v>
      </c>
      <c r="J79" s="9">
        <f t="shared" si="26"/>
        <v>1</v>
      </c>
      <c r="K79" s="9">
        <f t="shared" si="21"/>
        <v>1</v>
      </c>
      <c r="L79" s="9">
        <f t="shared" si="20"/>
        <v>496</v>
      </c>
      <c r="M79" s="9">
        <f t="shared" si="20"/>
        <v>450</v>
      </c>
      <c r="N79" s="5">
        <f t="shared" si="22"/>
        <v>1.0438328236493375</v>
      </c>
      <c r="O79" s="11">
        <f t="shared" si="27"/>
        <v>493.7329255861367</v>
      </c>
      <c r="P79" s="5">
        <f t="shared" si="23"/>
        <v>96.4322120285423</v>
      </c>
      <c r="Q79" s="9">
        <f t="shared" si="24"/>
        <v>0</v>
      </c>
      <c r="R79" s="9">
        <f t="shared" si="25"/>
        <v>2</v>
      </c>
    </row>
    <row r="80" spans="1:18" ht="12.75">
      <c r="A80" s="19">
        <v>32823</v>
      </c>
      <c r="D80" s="9">
        <v>1</v>
      </c>
      <c r="H80" s="9">
        <v>1</v>
      </c>
      <c r="J80" s="9">
        <f t="shared" si="26"/>
        <v>1</v>
      </c>
      <c r="K80" s="9">
        <f t="shared" si="21"/>
        <v>1</v>
      </c>
      <c r="L80" s="9">
        <f t="shared" si="20"/>
        <v>497</v>
      </c>
      <c r="M80" s="9">
        <f t="shared" si="20"/>
        <v>451</v>
      </c>
      <c r="N80" s="5">
        <f t="shared" si="22"/>
        <v>1.0438328236493375</v>
      </c>
      <c r="O80" s="11">
        <f t="shared" si="27"/>
        <v>494.776758409786</v>
      </c>
      <c r="P80" s="5">
        <f t="shared" si="23"/>
        <v>96.6360856269113</v>
      </c>
      <c r="Q80" s="9">
        <f t="shared" si="24"/>
        <v>0</v>
      </c>
      <c r="R80" s="9">
        <f t="shared" si="25"/>
        <v>2</v>
      </c>
    </row>
    <row r="81" spans="1:19" ht="12.75">
      <c r="A81" s="19">
        <v>32824</v>
      </c>
      <c r="D81" s="9">
        <v>1</v>
      </c>
      <c r="E81" s="9">
        <v>1</v>
      </c>
      <c r="F81" s="9">
        <v>1</v>
      </c>
      <c r="G81" s="9">
        <v>1</v>
      </c>
      <c r="H81" s="9">
        <v>2</v>
      </c>
      <c r="I81" s="9">
        <v>1</v>
      </c>
      <c r="J81" s="9">
        <f t="shared" si="26"/>
        <v>2</v>
      </c>
      <c r="K81" s="9">
        <f t="shared" si="21"/>
        <v>1</v>
      </c>
      <c r="L81" s="9">
        <f t="shared" si="20"/>
        <v>499</v>
      </c>
      <c r="M81" s="9">
        <f t="shared" si="20"/>
        <v>452</v>
      </c>
      <c r="N81" s="5">
        <f t="shared" si="22"/>
        <v>1.5657492354740064</v>
      </c>
      <c r="O81" s="11">
        <f t="shared" si="27"/>
        <v>496.34250764526</v>
      </c>
      <c r="P81" s="5">
        <f t="shared" si="23"/>
        <v>96.94189602446482</v>
      </c>
      <c r="Q81" s="9">
        <f t="shared" si="24"/>
        <v>2</v>
      </c>
      <c r="R81" s="9">
        <f t="shared" si="25"/>
        <v>5</v>
      </c>
      <c r="S81" s="8" t="s">
        <v>63</v>
      </c>
    </row>
    <row r="82" spans="1:18" ht="12.75">
      <c r="A82" s="19">
        <v>32825</v>
      </c>
      <c r="D82" s="9">
        <v>2</v>
      </c>
      <c r="J82" s="9">
        <f t="shared" si="26"/>
        <v>2</v>
      </c>
      <c r="K82" s="9">
        <f t="shared" si="21"/>
        <v>0</v>
      </c>
      <c r="L82" s="9">
        <f t="shared" si="20"/>
        <v>501</v>
      </c>
      <c r="M82" s="9">
        <f t="shared" si="20"/>
        <v>452</v>
      </c>
      <c r="N82" s="5">
        <f t="shared" si="22"/>
        <v>1.0438328236493375</v>
      </c>
      <c r="O82" s="11">
        <f t="shared" si="27"/>
        <v>497.38634046890934</v>
      </c>
      <c r="P82" s="5">
        <f t="shared" si="23"/>
        <v>97.14576962283382</v>
      </c>
      <c r="Q82" s="9">
        <f t="shared" si="24"/>
        <v>0</v>
      </c>
      <c r="R82" s="9">
        <f t="shared" si="25"/>
        <v>2</v>
      </c>
    </row>
    <row r="83" spans="1:18" ht="12.75">
      <c r="A83" s="19">
        <v>32826</v>
      </c>
      <c r="J83" s="9">
        <f t="shared" si="26"/>
        <v>0</v>
      </c>
      <c r="K83" s="9">
        <f t="shared" si="21"/>
        <v>0</v>
      </c>
      <c r="L83" s="9">
        <f t="shared" si="20"/>
        <v>501</v>
      </c>
      <c r="M83" s="9">
        <f t="shared" si="20"/>
        <v>452</v>
      </c>
      <c r="N83" s="5">
        <f t="shared" si="22"/>
        <v>0</v>
      </c>
      <c r="O83" s="11">
        <f t="shared" si="27"/>
        <v>497.38634046890934</v>
      </c>
      <c r="P83" s="5">
        <f t="shared" si="23"/>
        <v>97.14576962283382</v>
      </c>
      <c r="Q83" s="9">
        <f t="shared" si="24"/>
        <v>0</v>
      </c>
      <c r="R83" s="9">
        <f t="shared" si="25"/>
        <v>0</v>
      </c>
    </row>
    <row r="84" spans="1:18" ht="12.75">
      <c r="A84" s="19">
        <v>32827</v>
      </c>
      <c r="H84" s="9">
        <v>1</v>
      </c>
      <c r="J84" s="9">
        <f t="shared" si="26"/>
        <v>0</v>
      </c>
      <c r="K84" s="9">
        <f t="shared" si="21"/>
        <v>1</v>
      </c>
      <c r="L84" s="9">
        <f t="shared" si="20"/>
        <v>501</v>
      </c>
      <c r="M84" s="9">
        <f t="shared" si="20"/>
        <v>453</v>
      </c>
      <c r="N84" s="5">
        <f t="shared" si="22"/>
        <v>0.5219164118246687</v>
      </c>
      <c r="O84" s="11">
        <f t="shared" si="27"/>
        <v>497.90825688073403</v>
      </c>
      <c r="P84" s="5">
        <f t="shared" si="23"/>
        <v>97.24770642201834</v>
      </c>
      <c r="Q84" s="9">
        <f t="shared" si="24"/>
        <v>0</v>
      </c>
      <c r="R84" s="9">
        <f t="shared" si="25"/>
        <v>1</v>
      </c>
    </row>
    <row r="85" spans="1:18" ht="12.75">
      <c r="A85" s="19">
        <v>32828</v>
      </c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501</v>
      </c>
      <c r="M85" s="9">
        <f t="shared" si="29"/>
        <v>453</v>
      </c>
      <c r="N85" s="5">
        <f t="shared" si="22"/>
        <v>0</v>
      </c>
      <c r="O85" s="11">
        <f t="shared" si="27"/>
        <v>497.90825688073403</v>
      </c>
      <c r="P85" s="5">
        <f t="shared" si="23"/>
        <v>97.24770642201834</v>
      </c>
      <c r="Q85" s="9">
        <f t="shared" si="24"/>
        <v>0</v>
      </c>
      <c r="R85" s="9">
        <f t="shared" si="25"/>
        <v>0</v>
      </c>
    </row>
    <row r="86" spans="1:18" ht="12.75">
      <c r="A86" s="19">
        <v>32829</v>
      </c>
      <c r="J86" s="9">
        <f t="shared" si="28"/>
        <v>0</v>
      </c>
      <c r="K86" s="9">
        <f t="shared" si="21"/>
        <v>0</v>
      </c>
      <c r="L86" s="9">
        <f t="shared" si="29"/>
        <v>501</v>
      </c>
      <c r="M86" s="9">
        <f t="shared" si="29"/>
        <v>453</v>
      </c>
      <c r="N86" s="5">
        <f t="shared" si="22"/>
        <v>0</v>
      </c>
      <c r="O86" s="11">
        <f t="shared" si="27"/>
        <v>497.90825688073403</v>
      </c>
      <c r="P86" s="5">
        <f t="shared" si="23"/>
        <v>97.24770642201834</v>
      </c>
      <c r="Q86" s="9">
        <f t="shared" si="24"/>
        <v>0</v>
      </c>
      <c r="R86" s="9">
        <f t="shared" si="25"/>
        <v>0</v>
      </c>
    </row>
    <row r="87" spans="1:18" ht="12.75">
      <c r="A87" s="19">
        <v>32830</v>
      </c>
      <c r="J87" s="9">
        <f t="shared" si="28"/>
        <v>0</v>
      </c>
      <c r="K87" s="9">
        <f t="shared" si="21"/>
        <v>0</v>
      </c>
      <c r="L87" s="9">
        <f t="shared" si="29"/>
        <v>501</v>
      </c>
      <c r="M87" s="9">
        <f t="shared" si="29"/>
        <v>453</v>
      </c>
      <c r="N87" s="5">
        <f t="shared" si="22"/>
        <v>0</v>
      </c>
      <c r="O87" s="11">
        <f t="shared" si="27"/>
        <v>497.90825688073403</v>
      </c>
      <c r="P87" s="5">
        <f t="shared" si="23"/>
        <v>97.24770642201834</v>
      </c>
      <c r="Q87" s="9">
        <f t="shared" si="24"/>
        <v>0</v>
      </c>
      <c r="R87" s="9">
        <f t="shared" si="25"/>
        <v>0</v>
      </c>
    </row>
    <row r="88" spans="1:18" ht="12.75">
      <c r="A88" s="19">
        <v>32831</v>
      </c>
      <c r="J88" s="9">
        <f t="shared" si="28"/>
        <v>0</v>
      </c>
      <c r="K88" s="9">
        <f t="shared" si="21"/>
        <v>0</v>
      </c>
      <c r="L88" s="9">
        <f t="shared" si="29"/>
        <v>501</v>
      </c>
      <c r="M88" s="9">
        <f t="shared" si="29"/>
        <v>453</v>
      </c>
      <c r="N88" s="5">
        <f t="shared" si="22"/>
        <v>0</v>
      </c>
      <c r="O88" s="11">
        <f t="shared" si="27"/>
        <v>497.90825688073403</v>
      </c>
      <c r="P88" s="5">
        <f t="shared" si="23"/>
        <v>97.24770642201834</v>
      </c>
      <c r="Q88" s="9">
        <f t="shared" si="24"/>
        <v>0</v>
      </c>
      <c r="R88" s="9">
        <f t="shared" si="25"/>
        <v>0</v>
      </c>
    </row>
    <row r="89" spans="1:18" ht="12.75">
      <c r="A89" s="19">
        <v>32832</v>
      </c>
      <c r="B89" s="9">
        <v>1</v>
      </c>
      <c r="E89" s="9">
        <v>1</v>
      </c>
      <c r="H89" s="9">
        <v>1</v>
      </c>
      <c r="I89" s="9">
        <v>2</v>
      </c>
      <c r="J89" s="9">
        <f t="shared" si="28"/>
        <v>0</v>
      </c>
      <c r="K89" s="9">
        <f t="shared" si="21"/>
        <v>3</v>
      </c>
      <c r="L89" s="9">
        <f t="shared" si="29"/>
        <v>501</v>
      </c>
      <c r="M89" s="9">
        <f t="shared" si="29"/>
        <v>456</v>
      </c>
      <c r="N89" s="5">
        <f t="shared" si="22"/>
        <v>1.5657492354740064</v>
      </c>
      <c r="O89" s="11">
        <f t="shared" si="27"/>
        <v>499.47400611620805</v>
      </c>
      <c r="P89" s="5">
        <f t="shared" si="23"/>
        <v>97.55351681957185</v>
      </c>
      <c r="Q89" s="9">
        <f t="shared" si="24"/>
        <v>1</v>
      </c>
      <c r="R89" s="9">
        <f t="shared" si="25"/>
        <v>4</v>
      </c>
    </row>
    <row r="90" spans="1:18" ht="12.75">
      <c r="A90" s="19">
        <v>32833</v>
      </c>
      <c r="D90" s="9">
        <v>1</v>
      </c>
      <c r="E90" s="9">
        <v>4</v>
      </c>
      <c r="H90" s="9">
        <v>3</v>
      </c>
      <c r="I90" s="9">
        <v>2</v>
      </c>
      <c r="J90" s="9">
        <f t="shared" si="28"/>
        <v>5</v>
      </c>
      <c r="K90" s="9">
        <f t="shared" si="21"/>
        <v>5</v>
      </c>
      <c r="L90" s="9">
        <f t="shared" si="29"/>
        <v>506</v>
      </c>
      <c r="M90" s="9">
        <f t="shared" si="29"/>
        <v>461</v>
      </c>
      <c r="N90" s="5">
        <f t="shared" si="22"/>
        <v>5.219164118246687</v>
      </c>
      <c r="O90" s="11">
        <f t="shared" si="27"/>
        <v>504.6931702344547</v>
      </c>
      <c r="P90" s="5">
        <f t="shared" si="23"/>
        <v>98.57288481141691</v>
      </c>
      <c r="Q90" s="9">
        <f t="shared" si="24"/>
        <v>0</v>
      </c>
      <c r="R90" s="9">
        <f t="shared" si="25"/>
        <v>10</v>
      </c>
    </row>
    <row r="91" spans="1:18" ht="12.75">
      <c r="A91" s="19">
        <v>32834</v>
      </c>
      <c r="D91" s="9">
        <v>1</v>
      </c>
      <c r="H91" s="9">
        <v>1</v>
      </c>
      <c r="J91" s="9">
        <f t="shared" si="28"/>
        <v>1</v>
      </c>
      <c r="K91" s="9">
        <f t="shared" si="21"/>
        <v>1</v>
      </c>
      <c r="L91" s="9">
        <f t="shared" si="29"/>
        <v>507</v>
      </c>
      <c r="M91" s="9">
        <f t="shared" si="29"/>
        <v>462</v>
      </c>
      <c r="N91" s="5">
        <f t="shared" si="22"/>
        <v>1.0438328236493375</v>
      </c>
      <c r="O91" s="11">
        <f t="shared" si="27"/>
        <v>505.73700305810405</v>
      </c>
      <c r="P91" s="5">
        <f t="shared" si="23"/>
        <v>98.77675840978591</v>
      </c>
      <c r="Q91" s="9">
        <f t="shared" si="24"/>
        <v>0</v>
      </c>
      <c r="R91" s="9">
        <f t="shared" si="25"/>
        <v>2</v>
      </c>
    </row>
    <row r="92" spans="1:18" ht="12.75">
      <c r="A92" s="19">
        <v>32835</v>
      </c>
      <c r="J92" s="9">
        <f t="shared" si="28"/>
        <v>0</v>
      </c>
      <c r="K92" s="9">
        <f t="shared" si="21"/>
        <v>0</v>
      </c>
      <c r="L92" s="9">
        <f t="shared" si="29"/>
        <v>507</v>
      </c>
      <c r="M92" s="9">
        <f t="shared" si="29"/>
        <v>462</v>
      </c>
      <c r="N92" s="5">
        <f t="shared" si="22"/>
        <v>0</v>
      </c>
      <c r="O92" s="11">
        <f t="shared" si="27"/>
        <v>505.73700305810405</v>
      </c>
      <c r="P92" s="5">
        <f t="shared" si="23"/>
        <v>98.77675840978591</v>
      </c>
      <c r="Q92" s="9">
        <f t="shared" si="24"/>
        <v>0</v>
      </c>
      <c r="R92" s="9">
        <f t="shared" si="25"/>
        <v>0</v>
      </c>
    </row>
    <row r="93" spans="1:18" ht="12.75">
      <c r="A93" s="19">
        <v>32836</v>
      </c>
      <c r="J93" s="9">
        <f t="shared" si="28"/>
        <v>0</v>
      </c>
      <c r="K93" s="9">
        <f t="shared" si="21"/>
        <v>0</v>
      </c>
      <c r="L93" s="9">
        <f t="shared" si="29"/>
        <v>507</v>
      </c>
      <c r="M93" s="9">
        <f t="shared" si="29"/>
        <v>462</v>
      </c>
      <c r="N93" s="5">
        <f t="shared" si="22"/>
        <v>0</v>
      </c>
      <c r="O93" s="11">
        <f t="shared" si="27"/>
        <v>505.73700305810405</v>
      </c>
      <c r="P93" s="5">
        <f t="shared" si="23"/>
        <v>98.77675840978591</v>
      </c>
      <c r="Q93" s="9">
        <f t="shared" si="24"/>
        <v>0</v>
      </c>
      <c r="R93" s="9">
        <f t="shared" si="25"/>
        <v>0</v>
      </c>
    </row>
    <row r="94" spans="1:18" ht="12.75">
      <c r="A94" s="19">
        <v>32837</v>
      </c>
      <c r="J94" s="9">
        <f t="shared" si="28"/>
        <v>0</v>
      </c>
      <c r="K94" s="9">
        <f t="shared" si="21"/>
        <v>0</v>
      </c>
      <c r="L94" s="9">
        <f t="shared" si="29"/>
        <v>507</v>
      </c>
      <c r="M94" s="9">
        <f t="shared" si="29"/>
        <v>462</v>
      </c>
      <c r="N94" s="5">
        <f t="shared" si="22"/>
        <v>0</v>
      </c>
      <c r="O94" s="11">
        <f t="shared" si="27"/>
        <v>505.73700305810405</v>
      </c>
      <c r="P94" s="5">
        <f t="shared" si="23"/>
        <v>98.77675840978591</v>
      </c>
      <c r="Q94" s="9">
        <f t="shared" si="24"/>
        <v>0</v>
      </c>
      <c r="R94" s="9">
        <f t="shared" si="25"/>
        <v>0</v>
      </c>
    </row>
    <row r="95" spans="1:19" ht="12.75">
      <c r="A95" s="19">
        <v>32838</v>
      </c>
      <c r="E95" s="9">
        <v>1</v>
      </c>
      <c r="J95" s="9">
        <f t="shared" si="28"/>
        <v>1</v>
      </c>
      <c r="K95" s="9">
        <f t="shared" si="21"/>
        <v>0</v>
      </c>
      <c r="L95" s="9">
        <f t="shared" si="29"/>
        <v>508</v>
      </c>
      <c r="M95" s="9">
        <f t="shared" si="29"/>
        <v>462</v>
      </c>
      <c r="N95" s="5">
        <f t="shared" si="22"/>
        <v>0.5219164118246687</v>
      </c>
      <c r="O95" s="11">
        <f t="shared" si="27"/>
        <v>506.25891946992874</v>
      </c>
      <c r="P95" s="5">
        <f t="shared" si="23"/>
        <v>98.87869520897043</v>
      </c>
      <c r="Q95" s="9">
        <f t="shared" si="24"/>
        <v>0</v>
      </c>
      <c r="R95" s="9">
        <f t="shared" si="25"/>
        <v>1</v>
      </c>
      <c r="S95" s="8" t="s">
        <v>64</v>
      </c>
    </row>
    <row r="96" spans="1:18" ht="12.75">
      <c r="A96" s="19">
        <v>32839</v>
      </c>
      <c r="J96" s="9">
        <f t="shared" si="28"/>
        <v>0</v>
      </c>
      <c r="K96" s="9">
        <f t="shared" si="21"/>
        <v>0</v>
      </c>
      <c r="L96" s="9">
        <f t="shared" si="29"/>
        <v>508</v>
      </c>
      <c r="M96" s="9">
        <f t="shared" si="29"/>
        <v>462</v>
      </c>
      <c r="N96" s="5">
        <f t="shared" si="22"/>
        <v>0</v>
      </c>
      <c r="O96" s="11">
        <f t="shared" si="27"/>
        <v>506.25891946992874</v>
      </c>
      <c r="P96" s="5">
        <f t="shared" si="23"/>
        <v>98.87869520897043</v>
      </c>
      <c r="Q96" s="9">
        <f t="shared" si="24"/>
        <v>0</v>
      </c>
      <c r="R96" s="9">
        <f t="shared" si="25"/>
        <v>0</v>
      </c>
    </row>
    <row r="97" spans="1:18" ht="12.75">
      <c r="A97" s="19">
        <v>32840</v>
      </c>
      <c r="D97" s="9">
        <v>2</v>
      </c>
      <c r="E97" s="9">
        <v>2</v>
      </c>
      <c r="H97" s="9">
        <v>1</v>
      </c>
      <c r="I97" s="9">
        <v>5</v>
      </c>
      <c r="J97" s="9">
        <f t="shared" si="28"/>
        <v>4</v>
      </c>
      <c r="K97" s="9">
        <f t="shared" si="21"/>
        <v>6</v>
      </c>
      <c r="L97" s="9">
        <f t="shared" si="29"/>
        <v>512</v>
      </c>
      <c r="M97" s="9">
        <f t="shared" si="29"/>
        <v>468</v>
      </c>
      <c r="N97" s="5">
        <f t="shared" si="22"/>
        <v>5.219164118246687</v>
      </c>
      <c r="O97" s="11">
        <f t="shared" si="27"/>
        <v>511.4780835881754</v>
      </c>
      <c r="P97" s="5">
        <f t="shared" si="23"/>
        <v>99.89806320081549</v>
      </c>
      <c r="Q97" s="9">
        <f t="shared" si="24"/>
        <v>0</v>
      </c>
      <c r="R97" s="9">
        <f t="shared" si="25"/>
        <v>10</v>
      </c>
    </row>
    <row r="98" spans="1:18" ht="12.75">
      <c r="A98" s="19">
        <v>32841</v>
      </c>
      <c r="J98" s="9">
        <f t="shared" si="28"/>
        <v>0</v>
      </c>
      <c r="K98" s="9">
        <f t="shared" si="21"/>
        <v>0</v>
      </c>
      <c r="L98" s="9">
        <f t="shared" si="29"/>
        <v>512</v>
      </c>
      <c r="M98" s="9">
        <f t="shared" si="29"/>
        <v>468</v>
      </c>
      <c r="N98" s="5">
        <f t="shared" si="22"/>
        <v>0</v>
      </c>
      <c r="O98" s="11">
        <f t="shared" si="27"/>
        <v>511.4780835881754</v>
      </c>
      <c r="P98" s="5">
        <f t="shared" si="23"/>
        <v>99.89806320081549</v>
      </c>
      <c r="Q98" s="9">
        <f t="shared" si="24"/>
        <v>0</v>
      </c>
      <c r="R98" s="9">
        <f t="shared" si="25"/>
        <v>0</v>
      </c>
    </row>
    <row r="99" spans="1:18" ht="12.75">
      <c r="A99" s="19">
        <v>32842</v>
      </c>
      <c r="J99" s="9">
        <f t="shared" si="28"/>
        <v>0</v>
      </c>
      <c r="K99" s="9">
        <f t="shared" si="21"/>
        <v>0</v>
      </c>
      <c r="L99" s="9">
        <f t="shared" si="29"/>
        <v>512</v>
      </c>
      <c r="M99" s="9">
        <f t="shared" si="29"/>
        <v>468</v>
      </c>
      <c r="N99" s="5">
        <f t="shared" si="22"/>
        <v>0</v>
      </c>
      <c r="O99" s="11">
        <f t="shared" si="27"/>
        <v>511.4780835881754</v>
      </c>
      <c r="P99" s="5">
        <f t="shared" si="23"/>
        <v>99.89806320081549</v>
      </c>
      <c r="Q99" s="9">
        <f t="shared" si="24"/>
        <v>0</v>
      </c>
      <c r="R99" s="9">
        <f t="shared" si="25"/>
        <v>0</v>
      </c>
    </row>
    <row r="100" spans="1:18" ht="12.75">
      <c r="A100" s="19">
        <v>32843</v>
      </c>
      <c r="J100" s="9">
        <f t="shared" si="28"/>
        <v>0</v>
      </c>
      <c r="K100" s="9">
        <f t="shared" si="21"/>
        <v>0</v>
      </c>
      <c r="L100" s="9">
        <f t="shared" si="29"/>
        <v>512</v>
      </c>
      <c r="M100" s="9">
        <f t="shared" si="29"/>
        <v>468</v>
      </c>
      <c r="N100" s="5">
        <f t="shared" si="22"/>
        <v>0</v>
      </c>
      <c r="O100" s="11">
        <f t="shared" si="27"/>
        <v>511.4780835881754</v>
      </c>
      <c r="P100" s="5">
        <f t="shared" si="23"/>
        <v>99.89806320081549</v>
      </c>
      <c r="Q100" s="9">
        <f t="shared" si="24"/>
        <v>0</v>
      </c>
      <c r="R100" s="9">
        <f t="shared" si="25"/>
        <v>0</v>
      </c>
    </row>
    <row r="101" spans="1:18" ht="12.75">
      <c r="A101" s="19">
        <v>32844</v>
      </c>
      <c r="B101" s="9">
        <v>1</v>
      </c>
      <c r="D101" s="9">
        <v>1</v>
      </c>
      <c r="I101" s="9">
        <v>1</v>
      </c>
      <c r="J101" s="9">
        <f>-B101-C101+D101+E101</f>
        <v>0</v>
      </c>
      <c r="K101" s="9">
        <f t="shared" si="21"/>
        <v>1</v>
      </c>
      <c r="L101" s="9">
        <f t="shared" si="29"/>
        <v>512</v>
      </c>
      <c r="M101" s="9">
        <f t="shared" si="29"/>
        <v>469</v>
      </c>
      <c r="N101" s="5">
        <f t="shared" si="22"/>
        <v>0.5219164118246687</v>
      </c>
      <c r="O101" s="11">
        <f t="shared" si="27"/>
        <v>512.0000000000001</v>
      </c>
      <c r="P101" s="5">
        <f t="shared" si="23"/>
        <v>100</v>
      </c>
      <c r="Q101" s="9">
        <f t="shared" si="24"/>
        <v>1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31</v>
      </c>
      <c r="C103" s="9">
        <f t="shared" si="30"/>
        <v>27</v>
      </c>
      <c r="D103" s="9">
        <f t="shared" si="30"/>
        <v>237</v>
      </c>
      <c r="E103" s="9">
        <f t="shared" si="30"/>
        <v>333</v>
      </c>
      <c r="F103" s="9">
        <f t="shared" si="30"/>
        <v>10</v>
      </c>
      <c r="G103" s="9">
        <f t="shared" si="30"/>
        <v>26</v>
      </c>
      <c r="H103" s="9">
        <f t="shared" si="30"/>
        <v>210</v>
      </c>
      <c r="I103" s="9">
        <f t="shared" si="30"/>
        <v>295</v>
      </c>
      <c r="J103" s="9">
        <f t="shared" si="30"/>
        <v>512</v>
      </c>
      <c r="K103" s="9">
        <f t="shared" si="30"/>
        <v>469</v>
      </c>
      <c r="N103" s="5">
        <f>SUM(N4:N101)</f>
        <v>512.0000000000001</v>
      </c>
      <c r="Q103" s="11">
        <f>SUM(Q4:Q101)</f>
        <v>94</v>
      </c>
      <c r="R103" s="11">
        <f>SUM(R4:R101)</f>
        <v>1075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6" sqref="C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1805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1493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/>
      <c r="C4" s="12"/>
      <c r="D4" s="12"/>
      <c r="E4" s="12"/>
      <c r="F4"/>
      <c r="G4" s="12"/>
      <c r="H4" s="12"/>
      <c r="I4" s="12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8.437374413931682</v>
      </c>
      <c r="AA4" s="5">
        <f aca="true" t="shared" si="5" ref="AA4:AA17">Z4*100/$Z$18</f>
        <v>1.1386470194239786</v>
      </c>
      <c r="AB4" s="11">
        <f>SUM(Q4:Q10)+SUM(R4:R10)</f>
        <v>51</v>
      </c>
      <c r="AC4" s="11">
        <f>100*SUM(R4:R10)/AB4</f>
        <v>66.66666666666667</v>
      </c>
    </row>
    <row r="5" spans="1:29" ht="15">
      <c r="A5" s="19">
        <v>32748</v>
      </c>
      <c r="B5">
        <v>1</v>
      </c>
      <c r="C5">
        <v>1</v>
      </c>
      <c r="D5">
        <v>2</v>
      </c>
      <c r="E5">
        <v>3</v>
      </c>
      <c r="F5" s="12"/>
      <c r="G5" s="12">
        <v>2</v>
      </c>
      <c r="H5" s="12">
        <v>1</v>
      </c>
      <c r="I5">
        <v>2</v>
      </c>
      <c r="J5" s="9">
        <f aca="true" t="shared" si="6" ref="J5:J20">-B5-C5+D5+E5</f>
        <v>3</v>
      </c>
      <c r="K5" s="9">
        <f t="shared" si="0"/>
        <v>1</v>
      </c>
      <c r="L5" s="9">
        <f aca="true" t="shared" si="7" ref="L5:M24">L4+J5</f>
        <v>3</v>
      </c>
      <c r="M5" s="9">
        <f t="shared" si="7"/>
        <v>1</v>
      </c>
      <c r="N5" s="5">
        <f t="shared" si="1"/>
        <v>1.985264567983925</v>
      </c>
      <c r="O5" s="11">
        <f aca="true" t="shared" si="8" ref="O5:O36">O4+N5</f>
        <v>1.985264567983925</v>
      </c>
      <c r="P5" s="5">
        <f t="shared" si="2"/>
        <v>0.26791694574681857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1649</v>
      </c>
      <c r="W5"/>
      <c r="X5"/>
      <c r="Y5" s="1" t="s">
        <v>39</v>
      </c>
      <c r="Z5" s="11">
        <f>SUM(N11:N17)</f>
        <v>23.8231748158071</v>
      </c>
      <c r="AA5" s="5">
        <f t="shared" si="5"/>
        <v>3.215003348961822</v>
      </c>
      <c r="AB5" s="11">
        <f>SUM(Q11:Q17)+SUM(R11:R17)</f>
        <v>80</v>
      </c>
      <c r="AC5" s="11">
        <f>100*SUM(R11:R17)/AB5</f>
        <v>80</v>
      </c>
    </row>
    <row r="6" spans="1:29" ht="15">
      <c r="A6" s="19">
        <v>32749</v>
      </c>
      <c r="B6" s="12"/>
      <c r="C6" s="12"/>
      <c r="D6"/>
      <c r="E6" s="12"/>
      <c r="F6">
        <v>1</v>
      </c>
      <c r="G6" s="12">
        <v>2</v>
      </c>
      <c r="H6">
        <v>3</v>
      </c>
      <c r="I6"/>
      <c r="J6" s="9">
        <f t="shared" si="6"/>
        <v>0</v>
      </c>
      <c r="K6" s="9">
        <f t="shared" si="0"/>
        <v>0</v>
      </c>
      <c r="L6" s="9">
        <f t="shared" si="7"/>
        <v>3</v>
      </c>
      <c r="M6" s="9">
        <f t="shared" si="7"/>
        <v>1</v>
      </c>
      <c r="N6" s="5">
        <f t="shared" si="1"/>
        <v>0</v>
      </c>
      <c r="O6" s="11">
        <f t="shared" si="8"/>
        <v>1.985264567983925</v>
      </c>
      <c r="P6" s="5">
        <f t="shared" si="2"/>
        <v>0.26791694574681857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156</v>
      </c>
      <c r="W6"/>
      <c r="X6" s="1" t="s">
        <v>41</v>
      </c>
      <c r="Z6" s="11">
        <f>SUM(N18:N24)</f>
        <v>60.05425318151373</v>
      </c>
      <c r="AA6" s="5">
        <f t="shared" si="5"/>
        <v>8.104487608841259</v>
      </c>
      <c r="AB6" s="11">
        <f>SUM(Q18:Q24)+SUM(R18:R24)</f>
        <v>187</v>
      </c>
      <c r="AC6" s="11">
        <f>100*SUM(R18:R24)/AB6</f>
        <v>82.3529411764706</v>
      </c>
    </row>
    <row r="7" spans="1:29" ht="15">
      <c r="A7" s="19">
        <v>32750</v>
      </c>
      <c r="B7" s="12">
        <v>1</v>
      </c>
      <c r="C7">
        <v>1</v>
      </c>
      <c r="D7" s="12"/>
      <c r="E7" s="12">
        <v>3</v>
      </c>
      <c r="F7"/>
      <c r="G7" s="12">
        <v>1</v>
      </c>
      <c r="H7" s="12"/>
      <c r="I7" s="12"/>
      <c r="J7" s="9">
        <f t="shared" si="6"/>
        <v>1</v>
      </c>
      <c r="K7" s="9">
        <f t="shared" si="0"/>
        <v>-1</v>
      </c>
      <c r="L7" s="9">
        <f t="shared" si="7"/>
        <v>4</v>
      </c>
      <c r="M7" s="9">
        <f t="shared" si="7"/>
        <v>0</v>
      </c>
      <c r="N7" s="5">
        <f t="shared" si="1"/>
        <v>0</v>
      </c>
      <c r="O7" s="11">
        <f t="shared" si="8"/>
        <v>1.985264567983925</v>
      </c>
      <c r="P7" s="5">
        <f t="shared" si="2"/>
        <v>0.26791694574681857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91.3573407202216</v>
      </c>
      <c r="W7"/>
      <c r="Y7" s="1" t="s">
        <v>43</v>
      </c>
      <c r="Z7" s="11">
        <f>SUM(N25:N31)</f>
        <v>70.97320830542532</v>
      </c>
      <c r="AA7" s="5">
        <f t="shared" si="5"/>
        <v>9.57803081044876</v>
      </c>
      <c r="AB7" s="11">
        <f>SUM(Q25:Q31)+SUM(R25:R31)</f>
        <v>199</v>
      </c>
      <c r="AC7" s="11">
        <f>100*SUM(R25:R31)/AB7</f>
        <v>85.92964824120602</v>
      </c>
    </row>
    <row r="8" spans="1:29" ht="15">
      <c r="A8" s="19">
        <v>32751</v>
      </c>
      <c r="B8" s="12">
        <v>1</v>
      </c>
      <c r="C8" s="12"/>
      <c r="D8" s="12">
        <v>1</v>
      </c>
      <c r="E8" s="12">
        <v>2</v>
      </c>
      <c r="F8"/>
      <c r="G8">
        <v>2</v>
      </c>
      <c r="H8" s="12">
        <v>1</v>
      </c>
      <c r="I8" s="12">
        <v>2</v>
      </c>
      <c r="J8" s="9">
        <f t="shared" si="6"/>
        <v>2</v>
      </c>
      <c r="K8" s="9">
        <f t="shared" si="0"/>
        <v>1</v>
      </c>
      <c r="L8" s="9">
        <f t="shared" si="7"/>
        <v>6</v>
      </c>
      <c r="M8" s="9">
        <f t="shared" si="7"/>
        <v>1</v>
      </c>
      <c r="N8" s="5">
        <f t="shared" si="1"/>
        <v>1.4889484259879437</v>
      </c>
      <c r="O8" s="11">
        <f t="shared" si="8"/>
        <v>3.474212993971869</v>
      </c>
      <c r="P8" s="5">
        <f t="shared" si="2"/>
        <v>0.4688546550569325</v>
      </c>
      <c r="Q8" s="9">
        <f t="shared" si="3"/>
        <v>3</v>
      </c>
      <c r="R8" s="9">
        <f t="shared" si="4"/>
        <v>6</v>
      </c>
      <c r="W8"/>
      <c r="X8" s="1" t="s">
        <v>44</v>
      </c>
      <c r="Z8" s="11">
        <f>SUM(N32:N38)</f>
        <v>109.68586738111185</v>
      </c>
      <c r="AA8" s="5">
        <f t="shared" si="5"/>
        <v>14.802411252511721</v>
      </c>
      <c r="AB8" s="11">
        <f>SUM(Q32:Q38)+SUM(R32:R38)</f>
        <v>261</v>
      </c>
      <c r="AC8" s="11">
        <f>100*SUM(R32:R38)/AB8</f>
        <v>92.33716475095785</v>
      </c>
    </row>
    <row r="9" spans="1:29" ht="15">
      <c r="A9" s="19">
        <v>32752</v>
      </c>
      <c r="B9">
        <v>1</v>
      </c>
      <c r="C9">
        <v>1</v>
      </c>
      <c r="D9">
        <v>2</v>
      </c>
      <c r="E9" s="12">
        <v>4</v>
      </c>
      <c r="F9" s="12"/>
      <c r="G9" s="12"/>
      <c r="H9">
        <v>3</v>
      </c>
      <c r="I9" s="12">
        <v>3</v>
      </c>
      <c r="J9" s="9">
        <f t="shared" si="6"/>
        <v>4</v>
      </c>
      <c r="K9" s="9">
        <f t="shared" si="0"/>
        <v>6</v>
      </c>
      <c r="L9" s="9">
        <f t="shared" si="7"/>
        <v>10</v>
      </c>
      <c r="M9" s="9">
        <f t="shared" si="7"/>
        <v>7</v>
      </c>
      <c r="N9" s="5">
        <f t="shared" si="1"/>
        <v>4.963161419959812</v>
      </c>
      <c r="O9" s="11">
        <f t="shared" si="8"/>
        <v>8.437374413931682</v>
      </c>
      <c r="P9" s="5">
        <f t="shared" si="2"/>
        <v>1.138647019423979</v>
      </c>
      <c r="Q9" s="9">
        <f t="shared" si="3"/>
        <v>2</v>
      </c>
      <c r="R9" s="9">
        <f t="shared" si="4"/>
        <v>12</v>
      </c>
      <c r="T9" s="8" t="s">
        <v>45</v>
      </c>
      <c r="V9" s="5"/>
      <c r="W9"/>
      <c r="Y9" s="1" t="s">
        <v>46</v>
      </c>
      <c r="Z9" s="11">
        <f>SUM(N39:N45)</f>
        <v>75.44005358338913</v>
      </c>
      <c r="AA9" s="5">
        <f t="shared" si="5"/>
        <v>10.1808439383791</v>
      </c>
      <c r="AB9" s="11">
        <f>SUM(Q39:Q45)+SUM(R39:R45)</f>
        <v>160</v>
      </c>
      <c r="AC9" s="11">
        <f>100*SUM(R39:R45)/AB9</f>
        <v>97.5</v>
      </c>
    </row>
    <row r="10" spans="1:29" ht="15">
      <c r="A10" s="19">
        <v>32753</v>
      </c>
      <c r="B10"/>
      <c r="C10" s="12"/>
      <c r="D10" s="12"/>
      <c r="E10" s="12">
        <v>1</v>
      </c>
      <c r="F10" s="12">
        <v>1</v>
      </c>
      <c r="G10" s="12">
        <v>1</v>
      </c>
      <c r="H10" s="12"/>
      <c r="I10" s="12">
        <v>1</v>
      </c>
      <c r="J10" s="9">
        <f t="shared" si="6"/>
        <v>1</v>
      </c>
      <c r="K10" s="9">
        <f t="shared" si="0"/>
        <v>-1</v>
      </c>
      <c r="L10" s="9">
        <f t="shared" si="7"/>
        <v>11</v>
      </c>
      <c r="M10" s="9">
        <f t="shared" si="7"/>
        <v>6</v>
      </c>
      <c r="N10" s="5">
        <f t="shared" si="1"/>
        <v>0</v>
      </c>
      <c r="O10" s="11">
        <f t="shared" si="8"/>
        <v>8.437374413931682</v>
      </c>
      <c r="P10" s="5">
        <f t="shared" si="2"/>
        <v>1.138647019423979</v>
      </c>
      <c r="Q10" s="9">
        <f t="shared" si="3"/>
        <v>2</v>
      </c>
      <c r="R10" s="9">
        <f t="shared" si="4"/>
        <v>2</v>
      </c>
      <c r="U10" s="8" t="s">
        <v>4</v>
      </c>
      <c r="V10" s="5">
        <f>100*(+E103/(E103+D103))</f>
        <v>55.363748458692974</v>
      </c>
      <c r="W10"/>
      <c r="X10" s="8" t="s">
        <v>47</v>
      </c>
      <c r="Z10" s="11">
        <f>SUM(N46:N52)</f>
        <v>73.95110515740119</v>
      </c>
      <c r="AA10" s="5">
        <f t="shared" si="5"/>
        <v>9.979906229068986</v>
      </c>
      <c r="AB10" s="11">
        <f>SUM(Q46:Q52)+SUM(R46:R52)</f>
        <v>161</v>
      </c>
      <c r="AC10" s="11">
        <f>100*SUM(R46:R52)/AB10</f>
        <v>96.27329192546584</v>
      </c>
    </row>
    <row r="11" spans="1:29" ht="15">
      <c r="A11" s="19">
        <v>32754</v>
      </c>
      <c r="B11"/>
      <c r="C11" s="12">
        <v>1</v>
      </c>
      <c r="D11">
        <v>2</v>
      </c>
      <c r="E11" s="12">
        <v>10</v>
      </c>
      <c r="F11" s="12">
        <v>2</v>
      </c>
      <c r="G11" s="12">
        <v>2</v>
      </c>
      <c r="H11" s="12">
        <v>2</v>
      </c>
      <c r="I11" s="12">
        <v>5</v>
      </c>
      <c r="J11" s="9">
        <f t="shared" si="6"/>
        <v>11</v>
      </c>
      <c r="K11" s="9">
        <f t="shared" si="0"/>
        <v>3</v>
      </c>
      <c r="L11" s="9">
        <f t="shared" si="7"/>
        <v>22</v>
      </c>
      <c r="M11" s="9">
        <f t="shared" si="7"/>
        <v>9</v>
      </c>
      <c r="N11" s="5">
        <f t="shared" si="1"/>
        <v>6.948425987943737</v>
      </c>
      <c r="O11" s="11">
        <f t="shared" si="8"/>
        <v>15.385800401875418</v>
      </c>
      <c r="P11" s="5">
        <f t="shared" si="2"/>
        <v>2.0763563295378438</v>
      </c>
      <c r="Q11" s="9">
        <f t="shared" si="3"/>
        <v>5</v>
      </c>
      <c r="R11" s="9">
        <f t="shared" si="4"/>
        <v>19</v>
      </c>
      <c r="S11" s="8" t="s">
        <v>48</v>
      </c>
      <c r="U11" s="8" t="s">
        <v>5</v>
      </c>
      <c r="V11" s="5">
        <f>100*(+I103/(I103+H103))</f>
        <v>56.324582338902154</v>
      </c>
      <c r="W11"/>
      <c r="Y11" s="8" t="s">
        <v>49</v>
      </c>
      <c r="Z11" s="11">
        <f>SUM(N53:N59)</f>
        <v>73.45478901540523</v>
      </c>
      <c r="AA11" s="5">
        <f t="shared" si="5"/>
        <v>9.912926992632284</v>
      </c>
      <c r="AB11" s="11">
        <f>SUM(Q53:Q59)+SUM(R53:R59)</f>
        <v>170</v>
      </c>
      <c r="AC11" s="11">
        <f>100*SUM(R53:R59)/AB11</f>
        <v>93.52941176470588</v>
      </c>
    </row>
    <row r="12" spans="1:29" ht="15">
      <c r="A12" s="19">
        <v>32755</v>
      </c>
      <c r="B12"/>
      <c r="C12">
        <v>3</v>
      </c>
      <c r="D12"/>
      <c r="E12">
        <v>6</v>
      </c>
      <c r="F12">
        <v>1</v>
      </c>
      <c r="G12">
        <v>2</v>
      </c>
      <c r="H12">
        <v>1</v>
      </c>
      <c r="I12">
        <v>2</v>
      </c>
      <c r="J12" s="9">
        <f t="shared" si="6"/>
        <v>3</v>
      </c>
      <c r="K12" s="9">
        <f t="shared" si="0"/>
        <v>0</v>
      </c>
      <c r="L12" s="9">
        <f t="shared" si="7"/>
        <v>25</v>
      </c>
      <c r="M12" s="9">
        <f t="shared" si="7"/>
        <v>9</v>
      </c>
      <c r="N12" s="5">
        <f t="shared" si="1"/>
        <v>1.4889484259879437</v>
      </c>
      <c r="O12" s="11">
        <f t="shared" si="8"/>
        <v>16.87474882786336</v>
      </c>
      <c r="P12" s="5">
        <f t="shared" si="2"/>
        <v>2.2772940388479577</v>
      </c>
      <c r="Q12" s="9">
        <f t="shared" si="3"/>
        <v>6</v>
      </c>
      <c r="R12" s="9">
        <f t="shared" si="4"/>
        <v>9</v>
      </c>
      <c r="U12" s="8" t="s">
        <v>50</v>
      </c>
      <c r="V12" s="5">
        <f>100*((E103+I103)/(E103+D103+I103+H103))</f>
        <v>55.85203153426319</v>
      </c>
      <c r="W12"/>
      <c r="X12" s="8" t="s">
        <v>51</v>
      </c>
      <c r="Z12" s="11">
        <f>SUM(N60:N66)</f>
        <v>94.30006697923643</v>
      </c>
      <c r="AA12" s="5">
        <f t="shared" si="5"/>
        <v>12.726054922973878</v>
      </c>
      <c r="AB12" s="11">
        <f>SUM(Q60:Q66)+SUM(R60:R66)</f>
        <v>214</v>
      </c>
      <c r="AC12" s="11">
        <f>100*SUM(R60:R66)/AB12</f>
        <v>94.39252336448598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25</v>
      </c>
      <c r="M13" s="9">
        <f t="shared" si="7"/>
        <v>9</v>
      </c>
      <c r="N13" s="5">
        <f t="shared" si="1"/>
        <v>0</v>
      </c>
      <c r="O13" s="11">
        <f t="shared" si="8"/>
        <v>16.87474882786336</v>
      </c>
      <c r="P13" s="5">
        <f t="shared" si="2"/>
        <v>2.2772940388479577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42.1868720696584</v>
      </c>
      <c r="AA13" s="5">
        <f t="shared" si="5"/>
        <v>5.693235097119892</v>
      </c>
      <c r="AB13" s="11">
        <f>SUM(Q67:Q73)+SUM(R67:R73)</f>
        <v>87</v>
      </c>
      <c r="AC13" s="11">
        <f>100*SUM(R67:R73)/AB13</f>
        <v>98.85057471264368</v>
      </c>
    </row>
    <row r="14" spans="1:29" ht="15">
      <c r="A14" s="19">
        <v>32757</v>
      </c>
      <c r="B14"/>
      <c r="C14"/>
      <c r="D14"/>
      <c r="E14"/>
      <c r="F14" s="12"/>
      <c r="G14" s="12"/>
      <c r="H14"/>
      <c r="I14"/>
      <c r="J14" s="9">
        <f t="shared" si="6"/>
        <v>0</v>
      </c>
      <c r="K14" s="9">
        <f t="shared" si="0"/>
        <v>0</v>
      </c>
      <c r="L14" s="9">
        <f t="shared" si="7"/>
        <v>25</v>
      </c>
      <c r="M14" s="9">
        <f t="shared" si="7"/>
        <v>9</v>
      </c>
      <c r="N14" s="5">
        <f t="shared" si="1"/>
        <v>0</v>
      </c>
      <c r="O14" s="11">
        <f t="shared" si="8"/>
        <v>16.87474882786336</v>
      </c>
      <c r="P14" s="5">
        <f t="shared" si="2"/>
        <v>2.2772940388479577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>
        <f>SUM(N74:N80)</f>
        <v>79.90689886135297</v>
      </c>
      <c r="AA14" s="5">
        <f t="shared" si="5"/>
        <v>10.783657066309443</v>
      </c>
      <c r="AB14" s="11">
        <f>SUM(Q74:Q80)+SUM(R74:R80)</f>
        <v>161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>
        <v>1</v>
      </c>
      <c r="G15">
        <v>1</v>
      </c>
      <c r="H15"/>
      <c r="I15"/>
      <c r="J15" s="9">
        <f t="shared" si="6"/>
        <v>0</v>
      </c>
      <c r="K15" s="9">
        <f t="shared" si="0"/>
        <v>-2</v>
      </c>
      <c r="L15" s="9">
        <f t="shared" si="7"/>
        <v>25</v>
      </c>
      <c r="M15" s="9">
        <f t="shared" si="7"/>
        <v>7</v>
      </c>
      <c r="N15" s="5">
        <f t="shared" si="1"/>
        <v>-0.9926322839919625</v>
      </c>
      <c r="O15" s="11">
        <f t="shared" si="8"/>
        <v>15.882116543871398</v>
      </c>
      <c r="P15" s="5">
        <f t="shared" si="2"/>
        <v>2.143335565974548</v>
      </c>
      <c r="Q15" s="9">
        <f t="shared" si="3"/>
        <v>2</v>
      </c>
      <c r="R15" s="9">
        <f t="shared" si="4"/>
        <v>0</v>
      </c>
      <c r="T15" s="8"/>
      <c r="W15"/>
      <c r="Y15" s="8" t="s">
        <v>54</v>
      </c>
      <c r="Z15" s="11">
        <f>SUM(N81:N87)</f>
        <v>17.371064969859344</v>
      </c>
      <c r="AA15" s="5">
        <f t="shared" si="5"/>
        <v>2.344273275284662</v>
      </c>
      <c r="AB15" s="11">
        <f>SUM(Q81:Q87)+SUM(R81:R87)</f>
        <v>45</v>
      </c>
      <c r="AC15" s="11">
        <f>100*SUM(R81:R87)/AB15</f>
        <v>88.88888888888889</v>
      </c>
    </row>
    <row r="16" spans="1:29" ht="15">
      <c r="A16" s="19">
        <v>32759</v>
      </c>
      <c r="B16" s="12"/>
      <c r="C16"/>
      <c r="D16" s="12"/>
      <c r="E16" s="12"/>
      <c r="F16" s="12"/>
      <c r="G16"/>
      <c r="H16" s="12"/>
      <c r="I16" s="12"/>
      <c r="J16" s="9">
        <f t="shared" si="6"/>
        <v>0</v>
      </c>
      <c r="K16" s="9">
        <f t="shared" si="0"/>
        <v>0</v>
      </c>
      <c r="L16" s="9">
        <f t="shared" si="7"/>
        <v>25</v>
      </c>
      <c r="M16" s="9">
        <f t="shared" si="7"/>
        <v>7</v>
      </c>
      <c r="N16" s="5">
        <f t="shared" si="1"/>
        <v>0</v>
      </c>
      <c r="O16" s="11">
        <f t="shared" si="8"/>
        <v>15.882116543871398</v>
      </c>
      <c r="P16" s="5">
        <f t="shared" si="2"/>
        <v>2.143335565974548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9.430006697923643</v>
      </c>
      <c r="AA16" s="5">
        <f t="shared" si="5"/>
        <v>1.2726054922973877</v>
      </c>
      <c r="AB16" s="11">
        <f>SUM(Q88:Q94)+SUM(R88:R94)</f>
        <v>25</v>
      </c>
      <c r="AC16" s="11">
        <f>100*SUM(R88:R94)/AB16</f>
        <v>88</v>
      </c>
    </row>
    <row r="17" spans="1:29" ht="15">
      <c r="A17" s="19">
        <v>32760</v>
      </c>
      <c r="B17" s="12">
        <v>1</v>
      </c>
      <c r="C17"/>
      <c r="D17">
        <v>6</v>
      </c>
      <c r="E17" s="12">
        <v>16</v>
      </c>
      <c r="F17">
        <v>2</v>
      </c>
      <c r="G17" s="12"/>
      <c r="H17">
        <v>4</v>
      </c>
      <c r="I17" s="12">
        <v>10</v>
      </c>
      <c r="J17" s="9">
        <f t="shared" si="6"/>
        <v>21</v>
      </c>
      <c r="K17" s="9">
        <f t="shared" si="0"/>
        <v>12</v>
      </c>
      <c r="L17" s="9">
        <f t="shared" si="7"/>
        <v>46</v>
      </c>
      <c r="M17" s="9">
        <f t="shared" si="7"/>
        <v>19</v>
      </c>
      <c r="N17" s="5">
        <f t="shared" si="1"/>
        <v>16.37843268586738</v>
      </c>
      <c r="O17" s="11">
        <f t="shared" si="8"/>
        <v>32.26054922973878</v>
      </c>
      <c r="P17" s="5">
        <f t="shared" si="2"/>
        <v>4.353650368385801</v>
      </c>
      <c r="Q17" s="9">
        <f t="shared" si="3"/>
        <v>3</v>
      </c>
      <c r="R17" s="9">
        <f t="shared" si="4"/>
        <v>36</v>
      </c>
      <c r="T17" s="8"/>
      <c r="X17"/>
      <c r="Y17" s="8" t="s">
        <v>56</v>
      </c>
      <c r="Z17" s="11">
        <f>SUM(N95:N101)</f>
        <v>1.985264567983925</v>
      </c>
      <c r="AA17" s="5">
        <f t="shared" si="5"/>
        <v>0.2679169457468185</v>
      </c>
      <c r="AB17" s="11">
        <f>SUM(Q95:Q101)+SUM(R95:R101)</f>
        <v>4</v>
      </c>
      <c r="AC17" s="11">
        <f>100*SUM(R95:R101)/AB17</f>
        <v>100</v>
      </c>
    </row>
    <row r="18" spans="1:27" ht="15">
      <c r="A18" s="19">
        <v>32761</v>
      </c>
      <c r="B18">
        <v>1</v>
      </c>
      <c r="C18" s="12"/>
      <c r="D18" s="12"/>
      <c r="E18" s="12">
        <v>8</v>
      </c>
      <c r="F18" s="12"/>
      <c r="G18" s="12">
        <v>2</v>
      </c>
      <c r="H18" s="12"/>
      <c r="I18" s="12">
        <v>7</v>
      </c>
      <c r="J18" s="9">
        <f t="shared" si="6"/>
        <v>7</v>
      </c>
      <c r="K18" s="9">
        <f t="shared" si="0"/>
        <v>5</v>
      </c>
      <c r="L18" s="9">
        <f t="shared" si="7"/>
        <v>53</v>
      </c>
      <c r="M18" s="9">
        <f t="shared" si="7"/>
        <v>24</v>
      </c>
      <c r="N18" s="5">
        <f t="shared" si="1"/>
        <v>5.955793703951775</v>
      </c>
      <c r="O18" s="11">
        <f t="shared" si="8"/>
        <v>38.216342933690555</v>
      </c>
      <c r="P18" s="5">
        <f t="shared" si="2"/>
        <v>5.1574012056262575</v>
      </c>
      <c r="Q18" s="9">
        <f t="shared" si="3"/>
        <v>3</v>
      </c>
      <c r="R18" s="9">
        <f t="shared" si="4"/>
        <v>15</v>
      </c>
      <c r="T18" s="8"/>
      <c r="Y18" s="8" t="s">
        <v>57</v>
      </c>
      <c r="Z18" s="9">
        <f>SUM(Z4:Z17)</f>
        <v>741</v>
      </c>
      <c r="AA18" s="9">
        <f>SUM(AA4:AA17)</f>
        <v>99.99999999999999</v>
      </c>
    </row>
    <row r="19" spans="1:29" ht="15">
      <c r="A19" s="19">
        <v>32762</v>
      </c>
      <c r="B19" s="12"/>
      <c r="C19" s="12">
        <v>2</v>
      </c>
      <c r="D19" s="12">
        <v>1</v>
      </c>
      <c r="E19" s="12">
        <v>5</v>
      </c>
      <c r="F19" s="12">
        <v>1</v>
      </c>
      <c r="G19" s="12">
        <v>1</v>
      </c>
      <c r="H19" s="12">
        <v>2</v>
      </c>
      <c r="I19" s="12">
        <v>8</v>
      </c>
      <c r="J19" s="9">
        <f t="shared" si="6"/>
        <v>4</v>
      </c>
      <c r="K19" s="9">
        <f t="shared" si="0"/>
        <v>8</v>
      </c>
      <c r="L19" s="9">
        <f t="shared" si="7"/>
        <v>57</v>
      </c>
      <c r="M19" s="9">
        <f t="shared" si="7"/>
        <v>32</v>
      </c>
      <c r="N19" s="5">
        <f t="shared" si="1"/>
        <v>5.955793703951775</v>
      </c>
      <c r="O19" s="11">
        <f t="shared" si="8"/>
        <v>44.17213663764233</v>
      </c>
      <c r="P19" s="5">
        <f t="shared" si="2"/>
        <v>5.961152042866714</v>
      </c>
      <c r="Q19" s="9">
        <f t="shared" si="3"/>
        <v>4</v>
      </c>
      <c r="R19" s="9">
        <f t="shared" si="4"/>
        <v>16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>
        <v>1</v>
      </c>
      <c r="D20" s="12">
        <v>3</v>
      </c>
      <c r="E20" s="12">
        <v>6</v>
      </c>
      <c r="F20">
        <v>1</v>
      </c>
      <c r="G20" s="12">
        <v>1</v>
      </c>
      <c r="H20" s="12">
        <v>2</v>
      </c>
      <c r="I20" s="12">
        <v>5</v>
      </c>
      <c r="J20" s="9">
        <f t="shared" si="6"/>
        <v>7</v>
      </c>
      <c r="K20" s="9">
        <f t="shared" si="0"/>
        <v>5</v>
      </c>
      <c r="L20" s="9">
        <f t="shared" si="7"/>
        <v>64</v>
      </c>
      <c r="M20" s="9">
        <f t="shared" si="7"/>
        <v>37</v>
      </c>
      <c r="N20" s="5">
        <f t="shared" si="1"/>
        <v>5.955793703951775</v>
      </c>
      <c r="O20" s="11">
        <f t="shared" si="8"/>
        <v>50.12793034159411</v>
      </c>
      <c r="P20" s="5">
        <f t="shared" si="2"/>
        <v>6.76490288010717</v>
      </c>
      <c r="Q20" s="9">
        <f t="shared" si="3"/>
        <v>4</v>
      </c>
      <c r="R20" s="9">
        <f t="shared" si="4"/>
        <v>16</v>
      </c>
      <c r="T20" s="8"/>
    </row>
    <row r="21" spans="1:25" ht="15">
      <c r="A21" s="19">
        <v>32764</v>
      </c>
      <c r="B21" s="12">
        <v>1</v>
      </c>
      <c r="C21" s="12"/>
      <c r="D21" s="12">
        <v>7</v>
      </c>
      <c r="E21" s="12">
        <v>4</v>
      </c>
      <c r="F21"/>
      <c r="G21" s="12">
        <v>2</v>
      </c>
      <c r="H21" s="12">
        <v>5</v>
      </c>
      <c r="I21" s="12">
        <v>6</v>
      </c>
      <c r="J21" s="9">
        <f aca="true" t="shared" si="9" ref="J21:J36">-B21-C21+D21+E21</f>
        <v>10</v>
      </c>
      <c r="K21" s="9">
        <f t="shared" si="0"/>
        <v>9</v>
      </c>
      <c r="L21" s="9">
        <f t="shared" si="7"/>
        <v>74</v>
      </c>
      <c r="M21" s="9">
        <f t="shared" si="7"/>
        <v>46</v>
      </c>
      <c r="N21" s="5">
        <f t="shared" si="1"/>
        <v>9.430006697923643</v>
      </c>
      <c r="O21" s="11">
        <f t="shared" si="8"/>
        <v>59.55793703951775</v>
      </c>
      <c r="P21" s="5">
        <f t="shared" si="2"/>
        <v>8.037508372404558</v>
      </c>
      <c r="Q21" s="9">
        <f t="shared" si="3"/>
        <v>3</v>
      </c>
      <c r="R21" s="9">
        <f t="shared" si="4"/>
        <v>22</v>
      </c>
      <c r="T21" s="8"/>
      <c r="X21"/>
      <c r="Y21"/>
    </row>
    <row r="22" spans="1:25" ht="15">
      <c r="A22" s="19">
        <v>32765</v>
      </c>
      <c r="B22">
        <v>3</v>
      </c>
      <c r="C22" s="12">
        <v>2</v>
      </c>
      <c r="D22" s="12">
        <v>9</v>
      </c>
      <c r="E22" s="12">
        <v>11</v>
      </c>
      <c r="F22"/>
      <c r="G22" s="12">
        <v>6</v>
      </c>
      <c r="H22" s="12">
        <v>4</v>
      </c>
      <c r="I22" s="12">
        <v>13</v>
      </c>
      <c r="J22" s="9">
        <f t="shared" si="9"/>
        <v>15</v>
      </c>
      <c r="K22" s="9">
        <f t="shared" si="0"/>
        <v>11</v>
      </c>
      <c r="L22" s="9">
        <f t="shared" si="7"/>
        <v>89</v>
      </c>
      <c r="M22" s="9">
        <f t="shared" si="7"/>
        <v>57</v>
      </c>
      <c r="N22" s="5">
        <f t="shared" si="1"/>
        <v>12.904219691895513</v>
      </c>
      <c r="O22" s="11">
        <f t="shared" si="8"/>
        <v>72.46215673141327</v>
      </c>
      <c r="P22" s="5">
        <f t="shared" si="2"/>
        <v>9.778968519758878</v>
      </c>
      <c r="Q22" s="9">
        <f t="shared" si="3"/>
        <v>11</v>
      </c>
      <c r="R22" s="9">
        <f t="shared" si="4"/>
        <v>37</v>
      </c>
      <c r="X22"/>
      <c r="Y22"/>
    </row>
    <row r="23" spans="1:25" ht="15">
      <c r="A23" s="19">
        <v>32766</v>
      </c>
      <c r="B23"/>
      <c r="C23" s="12">
        <v>3</v>
      </c>
      <c r="D23" s="12">
        <v>1</v>
      </c>
      <c r="E23" s="12">
        <v>15</v>
      </c>
      <c r="F23"/>
      <c r="G23" s="12">
        <v>2</v>
      </c>
      <c r="H23">
        <v>5</v>
      </c>
      <c r="I23" s="12">
        <v>16</v>
      </c>
      <c r="J23" s="9">
        <f t="shared" si="9"/>
        <v>13</v>
      </c>
      <c r="K23" s="9">
        <f t="shared" si="0"/>
        <v>19</v>
      </c>
      <c r="L23" s="9">
        <f t="shared" si="7"/>
        <v>102</v>
      </c>
      <c r="M23" s="9">
        <f t="shared" si="7"/>
        <v>76</v>
      </c>
      <c r="N23" s="5">
        <f t="shared" si="1"/>
        <v>15.8821165438714</v>
      </c>
      <c r="O23" s="11">
        <f t="shared" si="8"/>
        <v>88.34427327528468</v>
      </c>
      <c r="P23" s="5">
        <f t="shared" si="2"/>
        <v>11.92230408573343</v>
      </c>
      <c r="Q23" s="9">
        <f t="shared" si="3"/>
        <v>5</v>
      </c>
      <c r="R23" s="9">
        <f t="shared" si="4"/>
        <v>37</v>
      </c>
      <c r="T23" s="8"/>
      <c r="X23"/>
      <c r="Y23"/>
    </row>
    <row r="24" spans="1:25" ht="15">
      <c r="A24" s="19">
        <v>32767</v>
      </c>
      <c r="B24"/>
      <c r="C24">
        <v>2</v>
      </c>
      <c r="D24">
        <v>2</v>
      </c>
      <c r="E24" s="12">
        <v>4</v>
      </c>
      <c r="F24"/>
      <c r="G24" s="12">
        <v>1</v>
      </c>
      <c r="H24" s="12"/>
      <c r="I24" s="12">
        <v>5</v>
      </c>
      <c r="J24" s="9">
        <f t="shared" si="9"/>
        <v>4</v>
      </c>
      <c r="K24" s="9">
        <f t="shared" si="0"/>
        <v>4</v>
      </c>
      <c r="L24" s="9">
        <f t="shared" si="7"/>
        <v>106</v>
      </c>
      <c r="M24" s="9">
        <f t="shared" si="7"/>
        <v>80</v>
      </c>
      <c r="N24" s="5">
        <f t="shared" si="1"/>
        <v>3.97052913596785</v>
      </c>
      <c r="O24" s="11">
        <f t="shared" si="8"/>
        <v>92.31480241125253</v>
      </c>
      <c r="P24" s="5">
        <f t="shared" si="2"/>
        <v>12.458137977227066</v>
      </c>
      <c r="Q24" s="9">
        <f t="shared" si="3"/>
        <v>3</v>
      </c>
      <c r="R24" s="9">
        <f t="shared" si="4"/>
        <v>11</v>
      </c>
      <c r="T24" s="8"/>
      <c r="X24"/>
      <c r="Y24"/>
    </row>
    <row r="25" spans="1:25" ht="15">
      <c r="A25" s="19">
        <v>32768</v>
      </c>
      <c r="B25" s="12"/>
      <c r="C25"/>
      <c r="D25" s="12"/>
      <c r="E25" s="12">
        <v>7</v>
      </c>
      <c r="F25" s="12"/>
      <c r="G25" s="12">
        <v>2</v>
      </c>
      <c r="H25" s="12">
        <v>4</v>
      </c>
      <c r="I25" s="12">
        <v>8</v>
      </c>
      <c r="J25" s="9">
        <f t="shared" si="9"/>
        <v>7</v>
      </c>
      <c r="K25" s="9">
        <f t="shared" si="0"/>
        <v>10</v>
      </c>
      <c r="L25" s="9">
        <f aca="true" t="shared" si="10" ref="L25:M44">L24+J25</f>
        <v>113</v>
      </c>
      <c r="M25" s="9">
        <f t="shared" si="10"/>
        <v>90</v>
      </c>
      <c r="N25" s="5">
        <f t="shared" si="1"/>
        <v>8.43737441393168</v>
      </c>
      <c r="O25" s="11">
        <f t="shared" si="8"/>
        <v>100.75217682518421</v>
      </c>
      <c r="P25" s="5">
        <f t="shared" si="2"/>
        <v>13.596784996651046</v>
      </c>
      <c r="Q25" s="9">
        <f t="shared" si="3"/>
        <v>2</v>
      </c>
      <c r="R25" s="9">
        <f t="shared" si="4"/>
        <v>19</v>
      </c>
      <c r="S25" s="8" t="s">
        <v>59</v>
      </c>
      <c r="X25"/>
      <c r="Y25"/>
    </row>
    <row r="26" spans="1:25" ht="15">
      <c r="A26" s="19">
        <v>32769</v>
      </c>
      <c r="B26">
        <v>1</v>
      </c>
      <c r="C26"/>
      <c r="D26" s="12">
        <v>1</v>
      </c>
      <c r="E26" s="12">
        <v>10</v>
      </c>
      <c r="F26" s="12">
        <v>1</v>
      </c>
      <c r="G26" s="12">
        <v>2</v>
      </c>
      <c r="H26" s="12">
        <v>2</v>
      </c>
      <c r="I26" s="12">
        <v>3</v>
      </c>
      <c r="J26" s="9">
        <f t="shared" si="9"/>
        <v>10</v>
      </c>
      <c r="K26" s="9">
        <f t="shared" si="0"/>
        <v>2</v>
      </c>
      <c r="L26" s="9">
        <f t="shared" si="10"/>
        <v>123</v>
      </c>
      <c r="M26" s="9">
        <f t="shared" si="10"/>
        <v>92</v>
      </c>
      <c r="N26" s="5">
        <f t="shared" si="1"/>
        <v>5.955793703951775</v>
      </c>
      <c r="O26" s="11">
        <f t="shared" si="8"/>
        <v>106.70797052913598</v>
      </c>
      <c r="P26" s="5">
        <f t="shared" si="2"/>
        <v>14.4005358338915</v>
      </c>
      <c r="Q26" s="9">
        <f t="shared" si="3"/>
        <v>4</v>
      </c>
      <c r="R26" s="9">
        <f t="shared" si="4"/>
        <v>16</v>
      </c>
      <c r="T26" s="8"/>
      <c r="X26"/>
      <c r="Y26"/>
    </row>
    <row r="27" spans="1:25" ht="15">
      <c r="A27" s="19">
        <v>32770</v>
      </c>
      <c r="B27"/>
      <c r="C27" s="12"/>
      <c r="D27" s="12">
        <v>1</v>
      </c>
      <c r="E27" s="12">
        <v>3</v>
      </c>
      <c r="F27" s="12">
        <v>1</v>
      </c>
      <c r="G27" s="12">
        <v>3</v>
      </c>
      <c r="H27" s="12">
        <v>3</v>
      </c>
      <c r="I27" s="12">
        <v>6</v>
      </c>
      <c r="J27" s="9">
        <f t="shared" si="9"/>
        <v>4</v>
      </c>
      <c r="K27" s="9">
        <f t="shared" si="0"/>
        <v>5</v>
      </c>
      <c r="L27" s="9">
        <f t="shared" si="10"/>
        <v>127</v>
      </c>
      <c r="M27" s="9">
        <f t="shared" si="10"/>
        <v>97</v>
      </c>
      <c r="N27" s="5">
        <f t="shared" si="1"/>
        <v>4.466845277963831</v>
      </c>
      <c r="O27" s="11">
        <f t="shared" si="8"/>
        <v>111.1748158070998</v>
      </c>
      <c r="P27" s="5">
        <f t="shared" si="2"/>
        <v>15.00334896182184</v>
      </c>
      <c r="Q27" s="9">
        <f t="shared" si="3"/>
        <v>4</v>
      </c>
      <c r="R27" s="9">
        <f t="shared" si="4"/>
        <v>13</v>
      </c>
      <c r="T27" s="8"/>
      <c r="X27"/>
      <c r="Y27"/>
    </row>
    <row r="28" spans="1:20" ht="15">
      <c r="A28" s="19">
        <v>32771</v>
      </c>
      <c r="B28" s="12"/>
      <c r="C28">
        <v>4</v>
      </c>
      <c r="D28" s="12">
        <v>5</v>
      </c>
      <c r="E28" s="12">
        <v>10</v>
      </c>
      <c r="F28">
        <v>1</v>
      </c>
      <c r="G28" s="12">
        <v>1</v>
      </c>
      <c r="H28" s="12">
        <v>6</v>
      </c>
      <c r="I28" s="12">
        <v>10</v>
      </c>
      <c r="J28" s="9">
        <f t="shared" si="9"/>
        <v>11</v>
      </c>
      <c r="K28" s="9">
        <f t="shared" si="0"/>
        <v>14</v>
      </c>
      <c r="L28" s="9">
        <f t="shared" si="10"/>
        <v>138</v>
      </c>
      <c r="M28" s="9">
        <f t="shared" si="10"/>
        <v>111</v>
      </c>
      <c r="N28" s="5">
        <f t="shared" si="1"/>
        <v>12.407903549899531</v>
      </c>
      <c r="O28" s="11">
        <f t="shared" si="8"/>
        <v>123.58271935699933</v>
      </c>
      <c r="P28" s="5">
        <f t="shared" si="2"/>
        <v>16.677829872739455</v>
      </c>
      <c r="Q28" s="9">
        <f t="shared" si="3"/>
        <v>6</v>
      </c>
      <c r="R28" s="9">
        <f t="shared" si="4"/>
        <v>31</v>
      </c>
      <c r="T28" s="8"/>
    </row>
    <row r="29" spans="1:18" ht="15">
      <c r="A29" s="19">
        <v>32772</v>
      </c>
      <c r="B29">
        <v>1</v>
      </c>
      <c r="C29" s="12"/>
      <c r="D29" s="12">
        <v>4</v>
      </c>
      <c r="E29" s="12">
        <v>12</v>
      </c>
      <c r="F29" s="12"/>
      <c r="G29" s="12">
        <v>4</v>
      </c>
      <c r="H29" s="12">
        <v>1</v>
      </c>
      <c r="I29" s="12">
        <v>9</v>
      </c>
      <c r="J29" s="9">
        <f t="shared" si="9"/>
        <v>15</v>
      </c>
      <c r="K29" s="9">
        <f t="shared" si="0"/>
        <v>6</v>
      </c>
      <c r="L29" s="9">
        <f t="shared" si="10"/>
        <v>153</v>
      </c>
      <c r="M29" s="9">
        <f t="shared" si="10"/>
        <v>117</v>
      </c>
      <c r="N29" s="5">
        <f t="shared" si="1"/>
        <v>10.422638981915606</v>
      </c>
      <c r="O29" s="11">
        <f t="shared" si="8"/>
        <v>134.00535833891493</v>
      </c>
      <c r="P29" s="5">
        <f t="shared" si="2"/>
        <v>18.084393837910255</v>
      </c>
      <c r="Q29" s="9">
        <f t="shared" si="3"/>
        <v>5</v>
      </c>
      <c r="R29" s="9">
        <f t="shared" si="4"/>
        <v>26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8</v>
      </c>
      <c r="F30" s="12">
        <v>1</v>
      </c>
      <c r="G30" s="12">
        <v>2</v>
      </c>
      <c r="H30" s="12">
        <v>5</v>
      </c>
      <c r="I30" s="12">
        <v>8</v>
      </c>
      <c r="J30" s="9">
        <f t="shared" si="9"/>
        <v>10</v>
      </c>
      <c r="K30" s="9">
        <f t="shared" si="0"/>
        <v>10</v>
      </c>
      <c r="L30" s="9">
        <f t="shared" si="10"/>
        <v>163</v>
      </c>
      <c r="M30" s="9">
        <f t="shared" si="10"/>
        <v>127</v>
      </c>
      <c r="N30" s="5">
        <f t="shared" si="1"/>
        <v>9.926322839919624</v>
      </c>
      <c r="O30" s="11">
        <f t="shared" si="8"/>
        <v>143.93168117883457</v>
      </c>
      <c r="P30" s="5">
        <f t="shared" si="2"/>
        <v>19.423978566644347</v>
      </c>
      <c r="Q30" s="9">
        <f t="shared" si="3"/>
        <v>4</v>
      </c>
      <c r="R30" s="9">
        <f t="shared" si="4"/>
        <v>24</v>
      </c>
      <c r="T30" s="8"/>
    </row>
    <row r="31" spans="1:20" ht="15">
      <c r="A31" s="19">
        <v>32774</v>
      </c>
      <c r="B31" s="12"/>
      <c r="C31" s="12">
        <v>1</v>
      </c>
      <c r="D31" s="12">
        <v>15</v>
      </c>
      <c r="E31" s="12">
        <v>5</v>
      </c>
      <c r="F31">
        <v>1</v>
      </c>
      <c r="G31">
        <v>1</v>
      </c>
      <c r="H31" s="12">
        <v>8</v>
      </c>
      <c r="I31" s="12">
        <v>14</v>
      </c>
      <c r="J31" s="9">
        <f t="shared" si="9"/>
        <v>19</v>
      </c>
      <c r="K31" s="9">
        <f t="shared" si="0"/>
        <v>20</v>
      </c>
      <c r="L31" s="9">
        <f t="shared" si="10"/>
        <v>182</v>
      </c>
      <c r="M31" s="9">
        <f t="shared" si="10"/>
        <v>147</v>
      </c>
      <c r="N31" s="5">
        <f t="shared" si="1"/>
        <v>19.35632953784327</v>
      </c>
      <c r="O31" s="11">
        <f t="shared" si="8"/>
        <v>163.28801071667783</v>
      </c>
      <c r="P31" s="5">
        <f t="shared" si="2"/>
        <v>22.036168787675827</v>
      </c>
      <c r="Q31" s="9">
        <f t="shared" si="3"/>
        <v>3</v>
      </c>
      <c r="R31" s="9">
        <f t="shared" si="4"/>
        <v>42</v>
      </c>
      <c r="T31" s="8"/>
    </row>
    <row r="32" spans="1:18" ht="15">
      <c r="A32" s="19">
        <v>32775</v>
      </c>
      <c r="B32">
        <v>2</v>
      </c>
      <c r="C32">
        <v>3</v>
      </c>
      <c r="D32" s="12">
        <v>2</v>
      </c>
      <c r="E32" s="12">
        <v>14</v>
      </c>
      <c r="F32"/>
      <c r="G32"/>
      <c r="H32" s="12">
        <v>9</v>
      </c>
      <c r="I32" s="12">
        <v>11</v>
      </c>
      <c r="J32" s="9">
        <f t="shared" si="9"/>
        <v>11</v>
      </c>
      <c r="K32" s="9">
        <f t="shared" si="0"/>
        <v>20</v>
      </c>
      <c r="L32" s="9">
        <f t="shared" si="10"/>
        <v>193</v>
      </c>
      <c r="M32" s="9">
        <f t="shared" si="10"/>
        <v>167</v>
      </c>
      <c r="N32" s="5">
        <f t="shared" si="1"/>
        <v>15.385800401875418</v>
      </c>
      <c r="O32" s="11">
        <f t="shared" si="8"/>
        <v>178.67381111855326</v>
      </c>
      <c r="P32" s="5">
        <f t="shared" si="2"/>
        <v>24.112525117213675</v>
      </c>
      <c r="Q32" s="9">
        <f t="shared" si="3"/>
        <v>5</v>
      </c>
      <c r="R32" s="9">
        <f t="shared" si="4"/>
        <v>36</v>
      </c>
    </row>
    <row r="33" spans="1:18" ht="15">
      <c r="A33" s="19">
        <v>32776</v>
      </c>
      <c r="B33" s="12"/>
      <c r="C33" s="12"/>
      <c r="D33" s="12">
        <v>3</v>
      </c>
      <c r="E33" s="12">
        <v>6</v>
      </c>
      <c r="F33"/>
      <c r="G33"/>
      <c r="H33" s="12">
        <v>4</v>
      </c>
      <c r="I33" s="12">
        <v>7</v>
      </c>
      <c r="J33" s="9">
        <f t="shared" si="9"/>
        <v>9</v>
      </c>
      <c r="K33" s="9">
        <f t="shared" si="0"/>
        <v>11</v>
      </c>
      <c r="L33" s="9">
        <f t="shared" si="10"/>
        <v>202</v>
      </c>
      <c r="M33" s="9">
        <f t="shared" si="10"/>
        <v>178</v>
      </c>
      <c r="N33" s="5">
        <f t="shared" si="1"/>
        <v>9.926322839919624</v>
      </c>
      <c r="O33" s="11">
        <f t="shared" si="8"/>
        <v>188.6001339584729</v>
      </c>
      <c r="P33" s="5">
        <f t="shared" si="2"/>
        <v>25.452109845947767</v>
      </c>
      <c r="Q33" s="9">
        <f t="shared" si="3"/>
        <v>0</v>
      </c>
      <c r="R33" s="9">
        <f t="shared" si="4"/>
        <v>20</v>
      </c>
    </row>
    <row r="34" spans="1:18" ht="15">
      <c r="A34" s="19">
        <v>32777</v>
      </c>
      <c r="B34">
        <v>1</v>
      </c>
      <c r="C34">
        <v>2</v>
      </c>
      <c r="D34" s="12">
        <v>4</v>
      </c>
      <c r="E34" s="12">
        <v>9</v>
      </c>
      <c r="F34" s="12"/>
      <c r="G34" s="12"/>
      <c r="H34" s="12">
        <v>5</v>
      </c>
      <c r="I34" s="12">
        <v>14</v>
      </c>
      <c r="J34" s="9">
        <f t="shared" si="9"/>
        <v>10</v>
      </c>
      <c r="K34" s="9">
        <f t="shared" si="0"/>
        <v>19</v>
      </c>
      <c r="L34" s="9">
        <f t="shared" si="10"/>
        <v>212</v>
      </c>
      <c r="M34" s="9">
        <f t="shared" si="10"/>
        <v>197</v>
      </c>
      <c r="N34" s="5">
        <f t="shared" si="1"/>
        <v>14.393168117883455</v>
      </c>
      <c r="O34" s="11">
        <f t="shared" si="8"/>
        <v>202.99330207635634</v>
      </c>
      <c r="P34" s="5">
        <f t="shared" si="2"/>
        <v>27.3945077026122</v>
      </c>
      <c r="Q34" s="9">
        <f t="shared" si="3"/>
        <v>3</v>
      </c>
      <c r="R34" s="9">
        <f t="shared" si="4"/>
        <v>32</v>
      </c>
    </row>
    <row r="35" spans="1:18" ht="15">
      <c r="A35" s="19">
        <v>32778</v>
      </c>
      <c r="B35" s="12"/>
      <c r="C35" s="12"/>
      <c r="D35" s="12">
        <v>5</v>
      </c>
      <c r="E35" s="12">
        <v>3</v>
      </c>
      <c r="F35">
        <v>1</v>
      </c>
      <c r="G35" s="12">
        <v>1</v>
      </c>
      <c r="H35" s="12">
        <v>4</v>
      </c>
      <c r="I35" s="12">
        <v>6</v>
      </c>
      <c r="J35" s="9">
        <f t="shared" si="9"/>
        <v>8</v>
      </c>
      <c r="K35" s="9">
        <f t="shared" si="0"/>
        <v>8</v>
      </c>
      <c r="L35" s="9">
        <f t="shared" si="10"/>
        <v>220</v>
      </c>
      <c r="M35" s="9">
        <f t="shared" si="10"/>
        <v>205</v>
      </c>
      <c r="N35" s="5">
        <f t="shared" si="1"/>
        <v>7.9410582719357</v>
      </c>
      <c r="O35" s="11">
        <f t="shared" si="8"/>
        <v>210.93436034829205</v>
      </c>
      <c r="P35" s="5">
        <f t="shared" si="2"/>
        <v>28.46617548559947</v>
      </c>
      <c r="Q35" s="9">
        <f t="shared" si="3"/>
        <v>2</v>
      </c>
      <c r="R35" s="9">
        <f t="shared" si="4"/>
        <v>18</v>
      </c>
    </row>
    <row r="36" spans="1:18" ht="15">
      <c r="A36" s="19">
        <v>32779</v>
      </c>
      <c r="B36">
        <v>2</v>
      </c>
      <c r="C36">
        <v>1</v>
      </c>
      <c r="D36" s="12">
        <v>23</v>
      </c>
      <c r="E36" s="12">
        <v>19</v>
      </c>
      <c r="F36" s="12"/>
      <c r="G36" s="12">
        <v>1</v>
      </c>
      <c r="H36" s="12">
        <v>25</v>
      </c>
      <c r="I36" s="12">
        <v>17</v>
      </c>
      <c r="J36" s="9">
        <f t="shared" si="9"/>
        <v>39</v>
      </c>
      <c r="K36" s="9">
        <f aca="true" t="shared" si="11" ref="K36:K67">-F36-G36+H36+I36</f>
        <v>41</v>
      </c>
      <c r="L36" s="9">
        <f t="shared" si="10"/>
        <v>259</v>
      </c>
      <c r="M36" s="9">
        <f t="shared" si="10"/>
        <v>246</v>
      </c>
      <c r="N36" s="5">
        <f aca="true" t="shared" si="12" ref="N36:N67">(+J36+K36)*($J$103/($J$103+$K$103))</f>
        <v>39.7052913596785</v>
      </c>
      <c r="O36" s="11">
        <f t="shared" si="8"/>
        <v>250.63965170797053</v>
      </c>
      <c r="P36" s="5">
        <f aca="true" t="shared" si="13" ref="P36:P67">O36*100/$N$103</f>
        <v>33.82451440053584</v>
      </c>
      <c r="Q36" s="9">
        <f aca="true" t="shared" si="14" ref="Q36:Q67">+B36+C36+F36+G36</f>
        <v>4</v>
      </c>
      <c r="R36" s="9">
        <f aca="true" t="shared" si="15" ref="R36:R67">D36+E36+H36+I36</f>
        <v>84</v>
      </c>
    </row>
    <row r="37" spans="1:18" ht="15">
      <c r="A37" s="19">
        <v>32780</v>
      </c>
      <c r="B37"/>
      <c r="C37"/>
      <c r="D37" s="12">
        <v>11</v>
      </c>
      <c r="E37" s="12">
        <v>7</v>
      </c>
      <c r="F37">
        <v>1</v>
      </c>
      <c r="G37">
        <v>5</v>
      </c>
      <c r="H37" s="12">
        <v>15</v>
      </c>
      <c r="I37" s="12">
        <v>6</v>
      </c>
      <c r="J37" s="9">
        <f aca="true" t="shared" si="16" ref="J37:J52">-B37-C37+D37+E37</f>
        <v>18</v>
      </c>
      <c r="K37" s="9">
        <f t="shared" si="11"/>
        <v>15</v>
      </c>
      <c r="L37" s="9">
        <f t="shared" si="10"/>
        <v>277</v>
      </c>
      <c r="M37" s="9">
        <f t="shared" si="10"/>
        <v>261</v>
      </c>
      <c r="N37" s="5">
        <f t="shared" si="12"/>
        <v>16.37843268586738</v>
      </c>
      <c r="O37" s="11">
        <f aca="true" t="shared" si="17" ref="O37:O68">O36+N37</f>
        <v>267.0180843938379</v>
      </c>
      <c r="P37" s="5">
        <f t="shared" si="13"/>
        <v>36.0348292029471</v>
      </c>
      <c r="Q37" s="9">
        <f t="shared" si="14"/>
        <v>6</v>
      </c>
      <c r="R37" s="9">
        <f t="shared" si="15"/>
        <v>39</v>
      </c>
    </row>
    <row r="38" spans="1:18" ht="15">
      <c r="A38" s="19">
        <v>32781</v>
      </c>
      <c r="B38"/>
      <c r="C38" s="12"/>
      <c r="D38" s="12">
        <v>3</v>
      </c>
      <c r="E38" s="12">
        <v>6</v>
      </c>
      <c r="F38"/>
      <c r="G38"/>
      <c r="H38" s="12">
        <v>1</v>
      </c>
      <c r="I38" s="12">
        <v>2</v>
      </c>
      <c r="J38" s="9">
        <f t="shared" si="16"/>
        <v>9</v>
      </c>
      <c r="K38" s="9">
        <f t="shared" si="11"/>
        <v>3</v>
      </c>
      <c r="L38" s="9">
        <f t="shared" si="10"/>
        <v>286</v>
      </c>
      <c r="M38" s="9">
        <f t="shared" si="10"/>
        <v>264</v>
      </c>
      <c r="N38" s="5">
        <f t="shared" si="12"/>
        <v>5.955793703951775</v>
      </c>
      <c r="O38" s="11">
        <f t="shared" si="17"/>
        <v>272.9738780977897</v>
      </c>
      <c r="P38" s="5">
        <f t="shared" si="13"/>
        <v>36.83858004018755</v>
      </c>
      <c r="Q38" s="9">
        <f t="shared" si="14"/>
        <v>0</v>
      </c>
      <c r="R38" s="9">
        <f t="shared" si="15"/>
        <v>12</v>
      </c>
    </row>
    <row r="39" spans="1:19" ht="15">
      <c r="A39" s="19">
        <v>32782</v>
      </c>
      <c r="B39" s="12"/>
      <c r="C39">
        <v>1</v>
      </c>
      <c r="D39" s="12">
        <v>11</v>
      </c>
      <c r="E39" s="12">
        <v>7</v>
      </c>
      <c r="F39"/>
      <c r="G39"/>
      <c r="H39" s="12">
        <v>9</v>
      </c>
      <c r="I39" s="12">
        <v>10</v>
      </c>
      <c r="J39" s="9">
        <f t="shared" si="16"/>
        <v>17</v>
      </c>
      <c r="K39" s="9">
        <f t="shared" si="11"/>
        <v>19</v>
      </c>
      <c r="L39" s="9">
        <f t="shared" si="10"/>
        <v>303</v>
      </c>
      <c r="M39" s="9">
        <f t="shared" si="10"/>
        <v>283</v>
      </c>
      <c r="N39" s="5">
        <f t="shared" si="12"/>
        <v>17.867381111855323</v>
      </c>
      <c r="O39" s="11">
        <f t="shared" si="17"/>
        <v>290.841259209645</v>
      </c>
      <c r="P39" s="5">
        <f t="shared" si="13"/>
        <v>39.249832551908916</v>
      </c>
      <c r="Q39" s="9">
        <f t="shared" si="14"/>
        <v>1</v>
      </c>
      <c r="R39" s="9">
        <f t="shared" si="15"/>
        <v>37</v>
      </c>
      <c r="S39" s="8" t="s">
        <v>60</v>
      </c>
    </row>
    <row r="40" spans="1:18" ht="15">
      <c r="A40" s="19">
        <v>32783</v>
      </c>
      <c r="B40">
        <v>1</v>
      </c>
      <c r="C40"/>
      <c r="D40" s="12">
        <v>17</v>
      </c>
      <c r="E40" s="12">
        <v>20</v>
      </c>
      <c r="F40"/>
      <c r="G40"/>
      <c r="H40">
        <v>18</v>
      </c>
      <c r="I40">
        <v>13</v>
      </c>
      <c r="J40" s="9">
        <f t="shared" si="16"/>
        <v>36</v>
      </c>
      <c r="K40" s="9">
        <f t="shared" si="11"/>
        <v>31</v>
      </c>
      <c r="L40" s="9">
        <f t="shared" si="10"/>
        <v>339</v>
      </c>
      <c r="M40" s="9">
        <f t="shared" si="10"/>
        <v>314</v>
      </c>
      <c r="N40" s="5">
        <f t="shared" si="12"/>
        <v>33.253181513730745</v>
      </c>
      <c r="O40" s="11">
        <f t="shared" si="17"/>
        <v>324.0944407233757</v>
      </c>
      <c r="P40" s="5">
        <f t="shared" si="13"/>
        <v>43.737441393168126</v>
      </c>
      <c r="Q40" s="9">
        <f t="shared" si="14"/>
        <v>1</v>
      </c>
      <c r="R40" s="9">
        <f t="shared" si="15"/>
        <v>68</v>
      </c>
    </row>
    <row r="41" spans="1:18" ht="15">
      <c r="A41" s="19">
        <v>32784</v>
      </c>
      <c r="B41"/>
      <c r="C41"/>
      <c r="D41" s="12">
        <v>2</v>
      </c>
      <c r="E41" s="12">
        <v>2</v>
      </c>
      <c r="F41"/>
      <c r="G41"/>
      <c r="H41" s="12"/>
      <c r="I41" s="12"/>
      <c r="J41" s="9">
        <f t="shared" si="16"/>
        <v>4</v>
      </c>
      <c r="K41" s="9">
        <f t="shared" si="11"/>
        <v>0</v>
      </c>
      <c r="L41" s="9">
        <f t="shared" si="10"/>
        <v>343</v>
      </c>
      <c r="M41" s="9">
        <f t="shared" si="10"/>
        <v>314</v>
      </c>
      <c r="N41" s="5">
        <f t="shared" si="12"/>
        <v>1.985264567983925</v>
      </c>
      <c r="O41" s="11">
        <f t="shared" si="17"/>
        <v>326.07970529135963</v>
      </c>
      <c r="P41" s="5">
        <f t="shared" si="13"/>
        <v>44.005358338914945</v>
      </c>
      <c r="Q41" s="9">
        <f t="shared" si="14"/>
        <v>0</v>
      </c>
      <c r="R41" s="9">
        <f t="shared" si="15"/>
        <v>4</v>
      </c>
    </row>
    <row r="42" spans="1:18" ht="15">
      <c r="A42" s="19">
        <v>32785</v>
      </c>
      <c r="B42"/>
      <c r="C42"/>
      <c r="D42" s="12">
        <v>4</v>
      </c>
      <c r="E42" s="12">
        <v>4</v>
      </c>
      <c r="F42"/>
      <c r="G42"/>
      <c r="H42" s="12">
        <v>7</v>
      </c>
      <c r="I42" s="12">
        <v>6</v>
      </c>
      <c r="J42" s="9">
        <f t="shared" si="16"/>
        <v>8</v>
      </c>
      <c r="K42" s="9">
        <f t="shared" si="11"/>
        <v>13</v>
      </c>
      <c r="L42" s="9">
        <f t="shared" si="10"/>
        <v>351</v>
      </c>
      <c r="M42" s="9">
        <f t="shared" si="10"/>
        <v>327</v>
      </c>
      <c r="N42" s="5">
        <f t="shared" si="12"/>
        <v>10.422638981915606</v>
      </c>
      <c r="O42" s="11">
        <f t="shared" si="17"/>
        <v>336.50234427327524</v>
      </c>
      <c r="P42" s="5">
        <f t="shared" si="13"/>
        <v>45.41192230408574</v>
      </c>
      <c r="Q42" s="9">
        <f t="shared" si="14"/>
        <v>0</v>
      </c>
      <c r="R42" s="9">
        <f t="shared" si="15"/>
        <v>21</v>
      </c>
    </row>
    <row r="43" spans="1:18" ht="15">
      <c r="A43" s="19">
        <v>32786</v>
      </c>
      <c r="B43"/>
      <c r="C43"/>
      <c r="D43" s="12">
        <v>2</v>
      </c>
      <c r="E43" s="12">
        <v>2</v>
      </c>
      <c r="F43"/>
      <c r="G43"/>
      <c r="H43" s="12">
        <v>5</v>
      </c>
      <c r="I43" s="12">
        <v>2</v>
      </c>
      <c r="J43" s="9">
        <f t="shared" si="16"/>
        <v>4</v>
      </c>
      <c r="K43" s="9">
        <f t="shared" si="11"/>
        <v>7</v>
      </c>
      <c r="L43" s="9">
        <f t="shared" si="10"/>
        <v>355</v>
      </c>
      <c r="M43" s="9">
        <f t="shared" si="10"/>
        <v>334</v>
      </c>
      <c r="N43" s="5">
        <f t="shared" si="12"/>
        <v>5.459477561955794</v>
      </c>
      <c r="O43" s="11">
        <f t="shared" si="17"/>
        <v>341.96182183523104</v>
      </c>
      <c r="P43" s="5">
        <f t="shared" si="13"/>
        <v>46.14869390488949</v>
      </c>
      <c r="Q43" s="9">
        <f t="shared" si="14"/>
        <v>0</v>
      </c>
      <c r="R43" s="9">
        <f t="shared" si="15"/>
        <v>11</v>
      </c>
    </row>
    <row r="44" spans="1:18" ht="15">
      <c r="A44" s="19">
        <v>32787</v>
      </c>
      <c r="B44" s="12"/>
      <c r="C44"/>
      <c r="D44" s="12">
        <v>4</v>
      </c>
      <c r="E44">
        <v>1</v>
      </c>
      <c r="F44"/>
      <c r="G44"/>
      <c r="H44" s="12">
        <v>4</v>
      </c>
      <c r="I44" s="12">
        <v>3</v>
      </c>
      <c r="J44" s="9">
        <f t="shared" si="16"/>
        <v>5</v>
      </c>
      <c r="K44" s="9">
        <f t="shared" si="11"/>
        <v>7</v>
      </c>
      <c r="L44" s="9">
        <f t="shared" si="10"/>
        <v>360</v>
      </c>
      <c r="M44" s="9">
        <f t="shared" si="10"/>
        <v>341</v>
      </c>
      <c r="N44" s="5">
        <f t="shared" si="12"/>
        <v>5.955793703951775</v>
      </c>
      <c r="O44" s="11">
        <f t="shared" si="17"/>
        <v>347.9176155391828</v>
      </c>
      <c r="P44" s="5">
        <f t="shared" si="13"/>
        <v>46.95244474212995</v>
      </c>
      <c r="Q44" s="9">
        <f t="shared" si="14"/>
        <v>0</v>
      </c>
      <c r="R44" s="9">
        <f t="shared" si="15"/>
        <v>12</v>
      </c>
    </row>
    <row r="45" spans="1:18" ht="15">
      <c r="A45" s="19">
        <v>32788</v>
      </c>
      <c r="B45">
        <v>2</v>
      </c>
      <c r="C45"/>
      <c r="D45">
        <v>1</v>
      </c>
      <c r="E45"/>
      <c r="F45"/>
      <c r="G45"/>
      <c r="H45">
        <v>1</v>
      </c>
      <c r="I45">
        <v>1</v>
      </c>
      <c r="J45" s="9">
        <f t="shared" si="16"/>
        <v>-1</v>
      </c>
      <c r="K45" s="9">
        <f t="shared" si="11"/>
        <v>2</v>
      </c>
      <c r="L45" s="9">
        <f aca="true" t="shared" si="18" ref="L45:M64">L44+J45</f>
        <v>359</v>
      </c>
      <c r="M45" s="9">
        <f t="shared" si="18"/>
        <v>343</v>
      </c>
      <c r="N45" s="5">
        <f t="shared" si="12"/>
        <v>0.49631614199598123</v>
      </c>
      <c r="O45" s="11">
        <f t="shared" si="17"/>
        <v>348.4139316811788</v>
      </c>
      <c r="P45" s="5">
        <f t="shared" si="13"/>
        <v>47.01942397856666</v>
      </c>
      <c r="Q45" s="9">
        <f t="shared" si="14"/>
        <v>2</v>
      </c>
      <c r="R45" s="9">
        <f t="shared" si="15"/>
        <v>3</v>
      </c>
    </row>
    <row r="46" spans="1:18" ht="15">
      <c r="A46" s="19">
        <v>32789</v>
      </c>
      <c r="B46"/>
      <c r="C46"/>
      <c r="D46" s="12"/>
      <c r="E46" s="12"/>
      <c r="F46"/>
      <c r="G46"/>
      <c r="H46" s="12"/>
      <c r="I46" s="12"/>
      <c r="J46" s="9">
        <f t="shared" si="16"/>
        <v>0</v>
      </c>
      <c r="K46" s="9">
        <f t="shared" si="11"/>
        <v>0</v>
      </c>
      <c r="L46" s="9">
        <f t="shared" si="18"/>
        <v>359</v>
      </c>
      <c r="M46" s="9">
        <f t="shared" si="18"/>
        <v>343</v>
      </c>
      <c r="N46" s="5">
        <f t="shared" si="12"/>
        <v>0</v>
      </c>
      <c r="O46" s="11">
        <f t="shared" si="17"/>
        <v>348.4139316811788</v>
      </c>
      <c r="P46" s="5">
        <f t="shared" si="13"/>
        <v>47.01942397856666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 s="12">
        <v>8</v>
      </c>
      <c r="E47" s="12">
        <v>4</v>
      </c>
      <c r="F47"/>
      <c r="G47" s="12"/>
      <c r="H47" s="12">
        <v>7</v>
      </c>
      <c r="I47" s="12">
        <v>2</v>
      </c>
      <c r="J47" s="9">
        <f t="shared" si="16"/>
        <v>12</v>
      </c>
      <c r="K47" s="9">
        <f t="shared" si="11"/>
        <v>9</v>
      </c>
      <c r="L47" s="9">
        <f t="shared" si="18"/>
        <v>371</v>
      </c>
      <c r="M47" s="9">
        <f t="shared" si="18"/>
        <v>352</v>
      </c>
      <c r="N47" s="5">
        <f t="shared" si="12"/>
        <v>10.422638981915606</v>
      </c>
      <c r="O47" s="11">
        <f t="shared" si="17"/>
        <v>358.8365706630944</v>
      </c>
      <c r="P47" s="5">
        <f t="shared" si="13"/>
        <v>48.42598794373745</v>
      </c>
      <c r="Q47" s="9">
        <f t="shared" si="14"/>
        <v>0</v>
      </c>
      <c r="R47" s="9">
        <f t="shared" si="15"/>
        <v>21</v>
      </c>
    </row>
    <row r="48" spans="1:18" ht="15">
      <c r="A48" s="19">
        <v>32791</v>
      </c>
      <c r="B48"/>
      <c r="C48"/>
      <c r="D48" s="12">
        <v>25</v>
      </c>
      <c r="E48" s="12">
        <v>9</v>
      </c>
      <c r="F48"/>
      <c r="G48">
        <v>1</v>
      </c>
      <c r="H48" s="12">
        <v>22</v>
      </c>
      <c r="I48" s="12">
        <v>16</v>
      </c>
      <c r="J48" s="9">
        <f t="shared" si="16"/>
        <v>34</v>
      </c>
      <c r="K48" s="9">
        <f t="shared" si="11"/>
        <v>37</v>
      </c>
      <c r="L48" s="9">
        <f t="shared" si="18"/>
        <v>405</v>
      </c>
      <c r="M48" s="9">
        <f t="shared" si="18"/>
        <v>389</v>
      </c>
      <c r="N48" s="5">
        <f t="shared" si="12"/>
        <v>35.23844608171467</v>
      </c>
      <c r="O48" s="11">
        <f t="shared" si="17"/>
        <v>394.0750167448091</v>
      </c>
      <c r="P48" s="5">
        <f t="shared" si="13"/>
        <v>53.18151373074348</v>
      </c>
      <c r="Q48" s="9">
        <f t="shared" si="14"/>
        <v>1</v>
      </c>
      <c r="R48" s="9">
        <f t="shared" si="15"/>
        <v>72</v>
      </c>
    </row>
    <row r="49" spans="1:18" ht="15">
      <c r="A49" s="19">
        <v>32792</v>
      </c>
      <c r="B49"/>
      <c r="C49"/>
      <c r="D49" s="12">
        <v>4</v>
      </c>
      <c r="E49" s="12">
        <v>9</v>
      </c>
      <c r="F49" s="12"/>
      <c r="G49"/>
      <c r="H49" s="12">
        <v>5</v>
      </c>
      <c r="I49" s="12">
        <v>8</v>
      </c>
      <c r="J49" s="9">
        <f t="shared" si="16"/>
        <v>13</v>
      </c>
      <c r="K49" s="9">
        <f t="shared" si="11"/>
        <v>13</v>
      </c>
      <c r="L49" s="9">
        <f t="shared" si="18"/>
        <v>418</v>
      </c>
      <c r="M49" s="9">
        <f t="shared" si="18"/>
        <v>402</v>
      </c>
      <c r="N49" s="5">
        <f t="shared" si="12"/>
        <v>12.904219691895513</v>
      </c>
      <c r="O49" s="11">
        <f t="shared" si="17"/>
        <v>406.9792364367046</v>
      </c>
      <c r="P49" s="5">
        <f t="shared" si="13"/>
        <v>54.9229738780978</v>
      </c>
      <c r="Q49" s="9">
        <f t="shared" si="14"/>
        <v>0</v>
      </c>
      <c r="R49" s="9">
        <f t="shared" si="15"/>
        <v>26</v>
      </c>
    </row>
    <row r="50" spans="1:18" ht="15">
      <c r="A50" s="19">
        <v>32793</v>
      </c>
      <c r="B50"/>
      <c r="C50" s="12"/>
      <c r="D50" s="12">
        <v>4</v>
      </c>
      <c r="E50" s="12">
        <v>4</v>
      </c>
      <c r="F50" s="12">
        <v>1</v>
      </c>
      <c r="G50"/>
      <c r="H50">
        <v>11</v>
      </c>
      <c r="I50">
        <v>8</v>
      </c>
      <c r="J50" s="9">
        <f t="shared" si="16"/>
        <v>8</v>
      </c>
      <c r="K50" s="9">
        <f t="shared" si="11"/>
        <v>18</v>
      </c>
      <c r="L50" s="9">
        <f t="shared" si="18"/>
        <v>426</v>
      </c>
      <c r="M50" s="9">
        <f t="shared" si="18"/>
        <v>420</v>
      </c>
      <c r="N50" s="5">
        <f t="shared" si="12"/>
        <v>12.904219691895513</v>
      </c>
      <c r="O50" s="11">
        <f t="shared" si="17"/>
        <v>419.8834561286001</v>
      </c>
      <c r="P50" s="5">
        <f t="shared" si="13"/>
        <v>56.66443402545212</v>
      </c>
      <c r="Q50" s="9">
        <f t="shared" si="14"/>
        <v>1</v>
      </c>
      <c r="R50" s="9">
        <f t="shared" si="15"/>
        <v>27</v>
      </c>
    </row>
    <row r="51" spans="1:18" ht="15">
      <c r="A51" s="19">
        <v>32794</v>
      </c>
      <c r="B51" s="12"/>
      <c r="C51">
        <v>1</v>
      </c>
      <c r="D51" s="12">
        <v>1</v>
      </c>
      <c r="E51">
        <v>2</v>
      </c>
      <c r="F51">
        <v>1</v>
      </c>
      <c r="G51"/>
      <c r="H51" s="12"/>
      <c r="I51" s="12"/>
      <c r="J51" s="9">
        <f t="shared" si="16"/>
        <v>2</v>
      </c>
      <c r="K51" s="9">
        <f t="shared" si="11"/>
        <v>-1</v>
      </c>
      <c r="L51" s="9">
        <f t="shared" si="18"/>
        <v>428</v>
      </c>
      <c r="M51" s="9">
        <f t="shared" si="18"/>
        <v>419</v>
      </c>
      <c r="N51" s="5">
        <f t="shared" si="12"/>
        <v>0.49631614199598123</v>
      </c>
      <c r="O51" s="11">
        <f t="shared" si="17"/>
        <v>420.37977227059605</v>
      </c>
      <c r="P51" s="5">
        <f t="shared" si="13"/>
        <v>56.731413261888825</v>
      </c>
      <c r="Q51" s="9">
        <f t="shared" si="14"/>
        <v>2</v>
      </c>
      <c r="R51" s="9">
        <f t="shared" si="15"/>
        <v>3</v>
      </c>
    </row>
    <row r="52" spans="1:18" ht="15">
      <c r="A52" s="19">
        <v>32795</v>
      </c>
      <c r="B52">
        <v>2</v>
      </c>
      <c r="C52"/>
      <c r="D52" s="12">
        <v>1</v>
      </c>
      <c r="E52" s="12"/>
      <c r="F52" s="12"/>
      <c r="G52"/>
      <c r="H52">
        <v>2</v>
      </c>
      <c r="I52">
        <v>3</v>
      </c>
      <c r="J52" s="9">
        <f t="shared" si="16"/>
        <v>-1</v>
      </c>
      <c r="K52" s="9">
        <f t="shared" si="11"/>
        <v>5</v>
      </c>
      <c r="L52" s="9">
        <f t="shared" si="18"/>
        <v>427</v>
      </c>
      <c r="M52" s="9">
        <f t="shared" si="18"/>
        <v>424</v>
      </c>
      <c r="N52" s="5">
        <f t="shared" si="12"/>
        <v>1.985264567983925</v>
      </c>
      <c r="O52" s="11">
        <f t="shared" si="17"/>
        <v>422.36503683857995</v>
      </c>
      <c r="P52" s="5">
        <f t="shared" si="13"/>
        <v>56.999330207635644</v>
      </c>
      <c r="Q52" s="9">
        <f t="shared" si="14"/>
        <v>2</v>
      </c>
      <c r="R52" s="9">
        <f t="shared" si="15"/>
        <v>6</v>
      </c>
    </row>
    <row r="53" spans="1:19" ht="15">
      <c r="A53" s="19">
        <v>32796</v>
      </c>
      <c r="B53"/>
      <c r="C53"/>
      <c r="D53" s="12">
        <v>13</v>
      </c>
      <c r="E53" s="12">
        <v>3</v>
      </c>
      <c r="F53">
        <v>1</v>
      </c>
      <c r="G53"/>
      <c r="H53" s="12"/>
      <c r="I53" s="12"/>
      <c r="J53" s="9">
        <f aca="true" t="shared" si="19" ref="J53:J68">-B53-C53+D53+E53</f>
        <v>16</v>
      </c>
      <c r="K53" s="9">
        <f t="shared" si="11"/>
        <v>-1</v>
      </c>
      <c r="L53" s="9">
        <f t="shared" si="18"/>
        <v>443</v>
      </c>
      <c r="M53" s="9">
        <f t="shared" si="18"/>
        <v>423</v>
      </c>
      <c r="N53" s="5">
        <f t="shared" si="12"/>
        <v>7.444742129939718</v>
      </c>
      <c r="O53" s="11">
        <f t="shared" si="17"/>
        <v>429.80977896851965</v>
      </c>
      <c r="P53" s="5">
        <f t="shared" si="13"/>
        <v>58.00401875418621</v>
      </c>
      <c r="Q53" s="9">
        <f t="shared" si="14"/>
        <v>1</v>
      </c>
      <c r="R53" s="9">
        <f t="shared" si="15"/>
        <v>16</v>
      </c>
      <c r="S53" s="8" t="s">
        <v>61</v>
      </c>
    </row>
    <row r="54" spans="1:18" ht="15">
      <c r="A54" s="19">
        <v>32797</v>
      </c>
      <c r="B54"/>
      <c r="C54"/>
      <c r="D54" s="12">
        <v>11</v>
      </c>
      <c r="E54" s="12">
        <v>12</v>
      </c>
      <c r="F54" s="12"/>
      <c r="G54" s="12"/>
      <c r="H54" s="12">
        <v>18</v>
      </c>
      <c r="I54" s="12">
        <v>7</v>
      </c>
      <c r="J54" s="9">
        <f t="shared" si="19"/>
        <v>23</v>
      </c>
      <c r="K54" s="9">
        <f t="shared" si="11"/>
        <v>25</v>
      </c>
      <c r="L54" s="9">
        <f t="shared" si="18"/>
        <v>466</v>
      </c>
      <c r="M54" s="9">
        <f t="shared" si="18"/>
        <v>448</v>
      </c>
      <c r="N54" s="5">
        <f t="shared" si="12"/>
        <v>23.8231748158071</v>
      </c>
      <c r="O54" s="11">
        <f t="shared" si="17"/>
        <v>453.63295378432673</v>
      </c>
      <c r="P54" s="5">
        <f t="shared" si="13"/>
        <v>61.21902210314803</v>
      </c>
      <c r="Q54" s="9">
        <f t="shared" si="14"/>
        <v>0</v>
      </c>
      <c r="R54" s="9">
        <f t="shared" si="15"/>
        <v>48</v>
      </c>
    </row>
    <row r="55" spans="1:18" ht="15">
      <c r="A55" s="19">
        <v>32798</v>
      </c>
      <c r="B55" s="12"/>
      <c r="C55" s="12"/>
      <c r="D55" s="12">
        <v>5</v>
      </c>
      <c r="E55" s="12">
        <v>4</v>
      </c>
      <c r="F55" s="12">
        <v>1</v>
      </c>
      <c r="G55">
        <v>1</v>
      </c>
      <c r="H55" s="12">
        <v>9</v>
      </c>
      <c r="I55" s="12">
        <v>8</v>
      </c>
      <c r="J55" s="9">
        <f t="shared" si="19"/>
        <v>9</v>
      </c>
      <c r="K55" s="9">
        <f t="shared" si="11"/>
        <v>15</v>
      </c>
      <c r="L55" s="9">
        <f t="shared" si="18"/>
        <v>475</v>
      </c>
      <c r="M55" s="9">
        <f t="shared" si="18"/>
        <v>463</v>
      </c>
      <c r="N55" s="5">
        <f t="shared" si="12"/>
        <v>11.91158740790355</v>
      </c>
      <c r="O55" s="11">
        <f t="shared" si="17"/>
        <v>465.54454119223027</v>
      </c>
      <c r="P55" s="5">
        <f t="shared" si="13"/>
        <v>62.826523777628935</v>
      </c>
      <c r="Q55" s="9">
        <f t="shared" si="14"/>
        <v>2</v>
      </c>
      <c r="R55" s="9">
        <f t="shared" si="15"/>
        <v>26</v>
      </c>
    </row>
    <row r="56" spans="1:18" ht="15">
      <c r="A56" s="19">
        <v>32799</v>
      </c>
      <c r="B56" s="12">
        <v>1</v>
      </c>
      <c r="C56" s="12">
        <v>1</v>
      </c>
      <c r="D56" s="12">
        <v>4</v>
      </c>
      <c r="E56" s="12">
        <v>5</v>
      </c>
      <c r="F56">
        <v>1</v>
      </c>
      <c r="G56"/>
      <c r="H56" s="12">
        <v>4</v>
      </c>
      <c r="I56" s="12">
        <v>10</v>
      </c>
      <c r="J56" s="9">
        <f t="shared" si="19"/>
        <v>7</v>
      </c>
      <c r="K56" s="9">
        <f t="shared" si="11"/>
        <v>13</v>
      </c>
      <c r="L56" s="9">
        <f t="shared" si="18"/>
        <v>482</v>
      </c>
      <c r="M56" s="9">
        <f t="shared" si="18"/>
        <v>476</v>
      </c>
      <c r="N56" s="5">
        <f t="shared" si="12"/>
        <v>9.926322839919624</v>
      </c>
      <c r="O56" s="11">
        <f t="shared" si="17"/>
        <v>475.4708640321499</v>
      </c>
      <c r="P56" s="5">
        <f t="shared" si="13"/>
        <v>64.16610850636303</v>
      </c>
      <c r="Q56" s="9">
        <f t="shared" si="14"/>
        <v>3</v>
      </c>
      <c r="R56" s="9">
        <f t="shared" si="15"/>
        <v>23</v>
      </c>
    </row>
    <row r="57" spans="1:18" ht="15">
      <c r="A57" s="19">
        <v>32800</v>
      </c>
      <c r="B57">
        <v>1</v>
      </c>
      <c r="C57">
        <v>1</v>
      </c>
      <c r="D57" s="12">
        <v>5</v>
      </c>
      <c r="E57" s="12">
        <v>4</v>
      </c>
      <c r="F57" s="12"/>
      <c r="G57" s="12"/>
      <c r="H57">
        <v>1</v>
      </c>
      <c r="I57" s="12">
        <v>8</v>
      </c>
      <c r="J57" s="9">
        <f t="shared" si="19"/>
        <v>7</v>
      </c>
      <c r="K57" s="9">
        <f t="shared" si="11"/>
        <v>9</v>
      </c>
      <c r="L57" s="9">
        <f t="shared" si="18"/>
        <v>489</v>
      </c>
      <c r="M57" s="9">
        <f t="shared" si="18"/>
        <v>485</v>
      </c>
      <c r="N57" s="5">
        <f t="shared" si="12"/>
        <v>7.9410582719357</v>
      </c>
      <c r="O57" s="11">
        <f t="shared" si="17"/>
        <v>483.4119223040856</v>
      </c>
      <c r="P57" s="5">
        <f t="shared" si="13"/>
        <v>65.23777628935031</v>
      </c>
      <c r="Q57" s="9">
        <f t="shared" si="14"/>
        <v>2</v>
      </c>
      <c r="R57" s="9">
        <f t="shared" si="15"/>
        <v>18</v>
      </c>
    </row>
    <row r="58" spans="1:18" ht="15">
      <c r="A58" s="19">
        <v>32801</v>
      </c>
      <c r="B58" s="12"/>
      <c r="C58"/>
      <c r="D58" s="12">
        <v>2</v>
      </c>
      <c r="E58" s="12">
        <v>2</v>
      </c>
      <c r="F58">
        <v>1</v>
      </c>
      <c r="G58">
        <v>1</v>
      </c>
      <c r="H58" s="12"/>
      <c r="I58" s="12">
        <v>3</v>
      </c>
      <c r="J58" s="9">
        <f t="shared" si="19"/>
        <v>4</v>
      </c>
      <c r="K58" s="9">
        <f t="shared" si="11"/>
        <v>1</v>
      </c>
      <c r="L58" s="9">
        <f t="shared" si="18"/>
        <v>493</v>
      </c>
      <c r="M58" s="9">
        <f t="shared" si="18"/>
        <v>486</v>
      </c>
      <c r="N58" s="5">
        <f t="shared" si="12"/>
        <v>2.481580709979906</v>
      </c>
      <c r="O58" s="11">
        <f t="shared" si="17"/>
        <v>485.89350301406546</v>
      </c>
      <c r="P58" s="5">
        <f t="shared" si="13"/>
        <v>65.57267247153382</v>
      </c>
      <c r="Q58" s="9">
        <f t="shared" si="14"/>
        <v>2</v>
      </c>
      <c r="R58" s="9">
        <f t="shared" si="15"/>
        <v>7</v>
      </c>
    </row>
    <row r="59" spans="1:18" ht="15">
      <c r="A59" s="19">
        <v>32802</v>
      </c>
      <c r="B59">
        <v>1</v>
      </c>
      <c r="C59"/>
      <c r="D59">
        <v>6</v>
      </c>
      <c r="E59" s="12">
        <v>5</v>
      </c>
      <c r="F59"/>
      <c r="G59"/>
      <c r="H59" s="12">
        <v>2</v>
      </c>
      <c r="I59" s="12">
        <v>8</v>
      </c>
      <c r="J59" s="9">
        <f t="shared" si="19"/>
        <v>10</v>
      </c>
      <c r="K59" s="9">
        <f t="shared" si="11"/>
        <v>10</v>
      </c>
      <c r="L59" s="9">
        <f t="shared" si="18"/>
        <v>503</v>
      </c>
      <c r="M59" s="9">
        <f t="shared" si="18"/>
        <v>496</v>
      </c>
      <c r="N59" s="5">
        <f t="shared" si="12"/>
        <v>9.926322839919624</v>
      </c>
      <c r="O59" s="11">
        <f t="shared" si="17"/>
        <v>495.8198258539851</v>
      </c>
      <c r="P59" s="5">
        <f t="shared" si="13"/>
        <v>66.91225720026792</v>
      </c>
      <c r="Q59" s="9">
        <f t="shared" si="14"/>
        <v>1</v>
      </c>
      <c r="R59" s="9">
        <f t="shared" si="15"/>
        <v>21</v>
      </c>
    </row>
    <row r="60" spans="1:18" ht="15">
      <c r="A60" s="19">
        <v>32803</v>
      </c>
      <c r="B60"/>
      <c r="C60" s="12"/>
      <c r="D60" s="12"/>
      <c r="E60" s="12">
        <v>2</v>
      </c>
      <c r="F60" s="12"/>
      <c r="G60" s="12"/>
      <c r="H60" s="12">
        <v>4</v>
      </c>
      <c r="I60" s="12">
        <v>9</v>
      </c>
      <c r="J60" s="9">
        <f t="shared" si="19"/>
        <v>2</v>
      </c>
      <c r="K60" s="9">
        <f t="shared" si="11"/>
        <v>13</v>
      </c>
      <c r="L60" s="9">
        <f t="shared" si="18"/>
        <v>505</v>
      </c>
      <c r="M60" s="9">
        <f t="shared" si="18"/>
        <v>509</v>
      </c>
      <c r="N60" s="5">
        <f t="shared" si="12"/>
        <v>7.444742129939718</v>
      </c>
      <c r="O60" s="11">
        <f t="shared" si="17"/>
        <v>503.2645679839248</v>
      </c>
      <c r="P60" s="5">
        <f t="shared" si="13"/>
        <v>67.91694574681848</v>
      </c>
      <c r="Q60" s="9">
        <f t="shared" si="14"/>
        <v>0</v>
      </c>
      <c r="R60" s="9">
        <f t="shared" si="15"/>
        <v>15</v>
      </c>
    </row>
    <row r="61" spans="1:18" ht="15">
      <c r="A61" s="19">
        <v>32804</v>
      </c>
      <c r="B61" s="12"/>
      <c r="C61" s="12">
        <v>1</v>
      </c>
      <c r="D61" s="12">
        <v>7</v>
      </c>
      <c r="E61" s="12">
        <v>4</v>
      </c>
      <c r="F61">
        <v>1</v>
      </c>
      <c r="G61" s="12">
        <v>1</v>
      </c>
      <c r="H61" s="12">
        <v>7</v>
      </c>
      <c r="I61" s="12">
        <v>8</v>
      </c>
      <c r="J61" s="9">
        <f t="shared" si="19"/>
        <v>10</v>
      </c>
      <c r="K61" s="9">
        <f t="shared" si="11"/>
        <v>13</v>
      </c>
      <c r="L61" s="9">
        <f t="shared" si="18"/>
        <v>515</v>
      </c>
      <c r="M61" s="9">
        <f t="shared" si="18"/>
        <v>522</v>
      </c>
      <c r="N61" s="5">
        <f t="shared" si="12"/>
        <v>11.415271265907569</v>
      </c>
      <c r="O61" s="11">
        <f t="shared" si="17"/>
        <v>514.6798392498324</v>
      </c>
      <c r="P61" s="5">
        <f t="shared" si="13"/>
        <v>69.4574681848627</v>
      </c>
      <c r="Q61" s="9">
        <f t="shared" si="14"/>
        <v>3</v>
      </c>
      <c r="R61" s="9">
        <f t="shared" si="15"/>
        <v>26</v>
      </c>
    </row>
    <row r="62" spans="1:18" ht="15">
      <c r="A62" s="19">
        <v>32805</v>
      </c>
      <c r="B62" s="12">
        <v>2</v>
      </c>
      <c r="C62" s="12">
        <v>1</v>
      </c>
      <c r="D62" s="12">
        <v>6</v>
      </c>
      <c r="E62" s="12">
        <v>5</v>
      </c>
      <c r="F62"/>
      <c r="G62">
        <v>1</v>
      </c>
      <c r="H62" s="12">
        <v>3</v>
      </c>
      <c r="I62" s="12">
        <v>2</v>
      </c>
      <c r="J62" s="9">
        <f t="shared" si="19"/>
        <v>8</v>
      </c>
      <c r="K62" s="9">
        <f t="shared" si="11"/>
        <v>4</v>
      </c>
      <c r="L62" s="9">
        <f t="shared" si="18"/>
        <v>523</v>
      </c>
      <c r="M62" s="9">
        <f t="shared" si="18"/>
        <v>526</v>
      </c>
      <c r="N62" s="5">
        <f t="shared" si="12"/>
        <v>5.955793703951775</v>
      </c>
      <c r="O62" s="11">
        <f t="shared" si="17"/>
        <v>520.6356329537842</v>
      </c>
      <c r="P62" s="5">
        <f t="shared" si="13"/>
        <v>70.26121902210316</v>
      </c>
      <c r="Q62" s="9">
        <f t="shared" si="14"/>
        <v>4</v>
      </c>
      <c r="R62" s="9">
        <f t="shared" si="15"/>
        <v>16</v>
      </c>
    </row>
    <row r="63" spans="1:18" ht="15">
      <c r="A63" s="19">
        <v>32806</v>
      </c>
      <c r="B63">
        <v>2</v>
      </c>
      <c r="C63">
        <v>1</v>
      </c>
      <c r="D63" s="12">
        <v>4</v>
      </c>
      <c r="E63" s="12">
        <v>1</v>
      </c>
      <c r="F63"/>
      <c r="G63" s="12"/>
      <c r="H63" s="12">
        <v>1</v>
      </c>
      <c r="I63" s="12">
        <v>1</v>
      </c>
      <c r="J63" s="9">
        <f t="shared" si="19"/>
        <v>2</v>
      </c>
      <c r="K63" s="9">
        <f t="shared" si="11"/>
        <v>2</v>
      </c>
      <c r="L63" s="9">
        <f t="shared" si="18"/>
        <v>525</v>
      </c>
      <c r="M63" s="9">
        <f t="shared" si="18"/>
        <v>528</v>
      </c>
      <c r="N63" s="5">
        <f t="shared" si="12"/>
        <v>1.985264567983925</v>
      </c>
      <c r="O63" s="11">
        <f t="shared" si="17"/>
        <v>522.6208975217681</v>
      </c>
      <c r="P63" s="5">
        <f t="shared" si="13"/>
        <v>70.52913596784997</v>
      </c>
      <c r="Q63" s="9">
        <f t="shared" si="14"/>
        <v>3</v>
      </c>
      <c r="R63" s="9">
        <f t="shared" si="15"/>
        <v>7</v>
      </c>
    </row>
    <row r="64" spans="1:18" ht="15">
      <c r="A64" s="19">
        <v>32807</v>
      </c>
      <c r="B64"/>
      <c r="C64"/>
      <c r="D64" s="12">
        <v>21</v>
      </c>
      <c r="E64" s="12">
        <v>18</v>
      </c>
      <c r="F64"/>
      <c r="G64">
        <v>1</v>
      </c>
      <c r="H64" s="12">
        <v>30</v>
      </c>
      <c r="I64" s="12">
        <v>24</v>
      </c>
      <c r="J64" s="9">
        <f t="shared" si="19"/>
        <v>39</v>
      </c>
      <c r="K64" s="9">
        <f t="shared" si="11"/>
        <v>53</v>
      </c>
      <c r="L64" s="9">
        <f t="shared" si="18"/>
        <v>564</v>
      </c>
      <c r="M64" s="9">
        <f t="shared" si="18"/>
        <v>581</v>
      </c>
      <c r="N64" s="5">
        <f t="shared" si="12"/>
        <v>45.661085063630274</v>
      </c>
      <c r="O64" s="11">
        <f t="shared" si="17"/>
        <v>568.2819825853984</v>
      </c>
      <c r="P64" s="5">
        <f t="shared" si="13"/>
        <v>76.6912257200268</v>
      </c>
      <c r="Q64" s="9">
        <f t="shared" si="14"/>
        <v>1</v>
      </c>
      <c r="R64" s="9">
        <f t="shared" si="15"/>
        <v>93</v>
      </c>
    </row>
    <row r="65" spans="1:18" ht="15">
      <c r="A65" s="19">
        <v>32808</v>
      </c>
      <c r="B65" s="12"/>
      <c r="C65"/>
      <c r="D65" s="12">
        <v>5</v>
      </c>
      <c r="E65" s="12">
        <v>8</v>
      </c>
      <c r="F65"/>
      <c r="G65"/>
      <c r="H65" s="12">
        <v>4</v>
      </c>
      <c r="I65" s="12">
        <v>8</v>
      </c>
      <c r="J65" s="9">
        <f t="shared" si="19"/>
        <v>13</v>
      </c>
      <c r="K65" s="9">
        <f t="shared" si="11"/>
        <v>12</v>
      </c>
      <c r="L65" s="9">
        <f aca="true" t="shared" si="20" ref="L65:M84">L64+J65</f>
        <v>577</v>
      </c>
      <c r="M65" s="9">
        <f t="shared" si="20"/>
        <v>593</v>
      </c>
      <c r="N65" s="5">
        <f t="shared" si="12"/>
        <v>12.407903549899531</v>
      </c>
      <c r="O65" s="11">
        <f t="shared" si="17"/>
        <v>580.6898861352979</v>
      </c>
      <c r="P65" s="5">
        <f t="shared" si="13"/>
        <v>78.36570663094442</v>
      </c>
      <c r="Q65" s="9">
        <f t="shared" si="14"/>
        <v>0</v>
      </c>
      <c r="R65" s="9">
        <f t="shared" si="15"/>
        <v>25</v>
      </c>
    </row>
    <row r="66" spans="1:18" ht="15">
      <c r="A66" s="19">
        <v>32809</v>
      </c>
      <c r="B66">
        <v>1</v>
      </c>
      <c r="C66"/>
      <c r="D66" s="12">
        <v>2</v>
      </c>
      <c r="E66" s="12">
        <v>9</v>
      </c>
      <c r="F66" s="12"/>
      <c r="G66"/>
      <c r="H66" s="12">
        <v>4</v>
      </c>
      <c r="I66" s="12">
        <v>5</v>
      </c>
      <c r="J66" s="9">
        <f t="shared" si="19"/>
        <v>10</v>
      </c>
      <c r="K66" s="9">
        <f t="shared" si="11"/>
        <v>9</v>
      </c>
      <c r="L66" s="9">
        <f t="shared" si="20"/>
        <v>587</v>
      </c>
      <c r="M66" s="9">
        <f t="shared" si="20"/>
        <v>602</v>
      </c>
      <c r="N66" s="5">
        <f t="shared" si="12"/>
        <v>9.430006697923643</v>
      </c>
      <c r="O66" s="11">
        <f t="shared" si="17"/>
        <v>590.1198928332216</v>
      </c>
      <c r="P66" s="5">
        <f t="shared" si="13"/>
        <v>79.6383121232418</v>
      </c>
      <c r="Q66" s="9">
        <f t="shared" si="14"/>
        <v>1</v>
      </c>
      <c r="R66" s="9">
        <f t="shared" si="15"/>
        <v>20</v>
      </c>
    </row>
    <row r="67" spans="1:19" ht="15">
      <c r="A67" s="19">
        <v>32810</v>
      </c>
      <c r="B67"/>
      <c r="C67"/>
      <c r="D67">
        <v>7</v>
      </c>
      <c r="E67">
        <v>2</v>
      </c>
      <c r="F67">
        <v>1</v>
      </c>
      <c r="G67"/>
      <c r="H67">
        <v>8</v>
      </c>
      <c r="I67" s="12">
        <v>3</v>
      </c>
      <c r="J67" s="9">
        <f t="shared" si="19"/>
        <v>9</v>
      </c>
      <c r="K67" s="9">
        <f t="shared" si="11"/>
        <v>10</v>
      </c>
      <c r="L67" s="9">
        <f t="shared" si="20"/>
        <v>596</v>
      </c>
      <c r="M67" s="9">
        <f t="shared" si="20"/>
        <v>612</v>
      </c>
      <c r="N67" s="5">
        <f t="shared" si="12"/>
        <v>9.430006697923643</v>
      </c>
      <c r="O67" s="11">
        <f t="shared" si="17"/>
        <v>599.5498995311452</v>
      </c>
      <c r="P67" s="5">
        <f t="shared" si="13"/>
        <v>80.91091761553919</v>
      </c>
      <c r="Q67" s="9">
        <f t="shared" si="14"/>
        <v>1</v>
      </c>
      <c r="R67" s="9">
        <f t="shared" si="15"/>
        <v>20</v>
      </c>
      <c r="S67" s="8" t="s">
        <v>62</v>
      </c>
    </row>
    <row r="68" spans="1:18" ht="15">
      <c r="A68" s="19">
        <v>32811</v>
      </c>
      <c r="B68"/>
      <c r="C68"/>
      <c r="D68" s="12"/>
      <c r="E68" s="12"/>
      <c r="F68"/>
      <c r="G68"/>
      <c r="H68" s="12"/>
      <c r="I68">
        <v>1</v>
      </c>
      <c r="J68" s="9">
        <f t="shared" si="19"/>
        <v>0</v>
      </c>
      <c r="K68" s="9">
        <f aca="true" t="shared" si="21" ref="K68:K101">-F68-G68+H68+I68</f>
        <v>1</v>
      </c>
      <c r="L68" s="9">
        <f t="shared" si="20"/>
        <v>596</v>
      </c>
      <c r="M68" s="9">
        <f t="shared" si="20"/>
        <v>613</v>
      </c>
      <c r="N68" s="5">
        <f aca="true" t="shared" si="22" ref="N68:N101">(+J68+K68)*($J$103/($J$103+$K$103))</f>
        <v>0.49631614199598123</v>
      </c>
      <c r="O68" s="11">
        <f t="shared" si="17"/>
        <v>600.0462156731412</v>
      </c>
      <c r="P68" s="5">
        <f aca="true" t="shared" si="23" ref="P68:P101">O68*100/$N$103</f>
        <v>80.9778968519759</v>
      </c>
      <c r="Q68" s="9">
        <f aca="true" t="shared" si="24" ref="Q68:Q101">+B68+C68+F68+G68</f>
        <v>0</v>
      </c>
      <c r="R68" s="9">
        <f aca="true" t="shared" si="25" ref="R68:R101">D68+E68+H68+I68</f>
        <v>1</v>
      </c>
    </row>
    <row r="69" spans="1:18" ht="15">
      <c r="A69" s="19">
        <v>32812</v>
      </c>
      <c r="B69"/>
      <c r="C69"/>
      <c r="D69">
        <v>2</v>
      </c>
      <c r="E69">
        <v>1</v>
      </c>
      <c r="F69"/>
      <c r="G69"/>
      <c r="H69">
        <v>1</v>
      </c>
      <c r="I69"/>
      <c r="J69" s="9">
        <f aca="true" t="shared" si="26" ref="J69:J84">-B69-C69+D69+E69</f>
        <v>3</v>
      </c>
      <c r="K69" s="9">
        <f t="shared" si="21"/>
        <v>1</v>
      </c>
      <c r="L69" s="9">
        <f t="shared" si="20"/>
        <v>599</v>
      </c>
      <c r="M69" s="9">
        <f t="shared" si="20"/>
        <v>614</v>
      </c>
      <c r="N69" s="5">
        <f t="shared" si="22"/>
        <v>1.985264567983925</v>
      </c>
      <c r="O69" s="11">
        <f aca="true" t="shared" si="27" ref="O69:O101">O68+N69</f>
        <v>602.0314802411251</v>
      </c>
      <c r="P69" s="5">
        <f t="shared" si="23"/>
        <v>81.2458137977227</v>
      </c>
      <c r="Q69" s="9">
        <f t="shared" si="24"/>
        <v>0</v>
      </c>
      <c r="R69" s="9">
        <f t="shared" si="25"/>
        <v>4</v>
      </c>
    </row>
    <row r="70" spans="1:18" ht="15">
      <c r="A70" s="19">
        <v>32813</v>
      </c>
      <c r="B70"/>
      <c r="C70"/>
      <c r="D70" s="12"/>
      <c r="E70" s="12"/>
      <c r="F70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599</v>
      </c>
      <c r="M70" s="9">
        <f t="shared" si="20"/>
        <v>614</v>
      </c>
      <c r="N70" s="5">
        <f t="shared" si="22"/>
        <v>0</v>
      </c>
      <c r="O70" s="11">
        <f t="shared" si="27"/>
        <v>602.0314802411251</v>
      </c>
      <c r="P70" s="5">
        <f t="shared" si="23"/>
        <v>81.2458137977227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 s="12">
        <v>11</v>
      </c>
      <c r="E71" s="12">
        <v>11</v>
      </c>
      <c r="F71"/>
      <c r="G71"/>
      <c r="H71" s="12">
        <v>5</v>
      </c>
      <c r="I71" s="12">
        <v>7</v>
      </c>
      <c r="J71" s="9">
        <f t="shared" si="26"/>
        <v>22</v>
      </c>
      <c r="K71" s="9">
        <f t="shared" si="21"/>
        <v>12</v>
      </c>
      <c r="L71" s="9">
        <f t="shared" si="20"/>
        <v>621</v>
      </c>
      <c r="M71" s="9">
        <f t="shared" si="20"/>
        <v>626</v>
      </c>
      <c r="N71" s="5">
        <f t="shared" si="22"/>
        <v>16.87474882786336</v>
      </c>
      <c r="O71" s="11">
        <f t="shared" si="27"/>
        <v>618.9062290689885</v>
      </c>
      <c r="P71" s="5">
        <f t="shared" si="23"/>
        <v>83.52310783657067</v>
      </c>
      <c r="Q71" s="9">
        <f t="shared" si="24"/>
        <v>0</v>
      </c>
      <c r="R71" s="9">
        <f t="shared" si="25"/>
        <v>34</v>
      </c>
    </row>
    <row r="72" spans="1:18" ht="15">
      <c r="A72" s="19">
        <v>32815</v>
      </c>
      <c r="B72"/>
      <c r="C72"/>
      <c r="D72">
        <v>5</v>
      </c>
      <c r="E72" s="12">
        <v>3</v>
      </c>
      <c r="F72"/>
      <c r="G72"/>
      <c r="H72" s="12">
        <v>4</v>
      </c>
      <c r="I72">
        <v>8</v>
      </c>
      <c r="J72" s="9">
        <f t="shared" si="26"/>
        <v>8</v>
      </c>
      <c r="K72" s="9">
        <f t="shared" si="21"/>
        <v>12</v>
      </c>
      <c r="L72" s="9">
        <f t="shared" si="20"/>
        <v>629</v>
      </c>
      <c r="M72" s="9">
        <f t="shared" si="20"/>
        <v>638</v>
      </c>
      <c r="N72" s="5">
        <f t="shared" si="22"/>
        <v>9.926322839919624</v>
      </c>
      <c r="O72" s="11">
        <f t="shared" si="27"/>
        <v>628.8325519089082</v>
      </c>
      <c r="P72" s="5">
        <f t="shared" si="23"/>
        <v>84.86269256530477</v>
      </c>
      <c r="Q72" s="9">
        <f t="shared" si="24"/>
        <v>0</v>
      </c>
      <c r="R72" s="9">
        <f t="shared" si="25"/>
        <v>20</v>
      </c>
    </row>
    <row r="73" spans="1:18" ht="15">
      <c r="A73" s="19">
        <v>32816</v>
      </c>
      <c r="B73"/>
      <c r="C73"/>
      <c r="D73" s="12"/>
      <c r="E73" s="12">
        <v>5</v>
      </c>
      <c r="F73"/>
      <c r="G73"/>
      <c r="H73">
        <v>2</v>
      </c>
      <c r="I73" s="12"/>
      <c r="J73" s="9">
        <f t="shared" si="26"/>
        <v>5</v>
      </c>
      <c r="K73" s="9">
        <f t="shared" si="21"/>
        <v>2</v>
      </c>
      <c r="L73" s="9">
        <f t="shared" si="20"/>
        <v>634</v>
      </c>
      <c r="M73" s="9">
        <f t="shared" si="20"/>
        <v>640</v>
      </c>
      <c r="N73" s="5">
        <f t="shared" si="22"/>
        <v>3.4742129939718684</v>
      </c>
      <c r="O73" s="11">
        <f t="shared" si="27"/>
        <v>632.30676490288</v>
      </c>
      <c r="P73" s="5">
        <f t="shared" si="23"/>
        <v>85.3315472203617</v>
      </c>
      <c r="Q73" s="9">
        <f t="shared" si="24"/>
        <v>0</v>
      </c>
      <c r="R73" s="9">
        <f t="shared" si="25"/>
        <v>7</v>
      </c>
    </row>
    <row r="74" spans="1:18" ht="15">
      <c r="A74" s="19">
        <v>32817</v>
      </c>
      <c r="B74"/>
      <c r="C74"/>
      <c r="D74" s="12">
        <v>2</v>
      </c>
      <c r="E74" s="12">
        <v>2</v>
      </c>
      <c r="F74"/>
      <c r="G74"/>
      <c r="H74"/>
      <c r="I74" s="12">
        <v>1</v>
      </c>
      <c r="J74" s="9">
        <f t="shared" si="26"/>
        <v>4</v>
      </c>
      <c r="K74" s="9">
        <f t="shared" si="21"/>
        <v>1</v>
      </c>
      <c r="L74" s="9">
        <f t="shared" si="20"/>
        <v>638</v>
      </c>
      <c r="M74" s="9">
        <f t="shared" si="20"/>
        <v>641</v>
      </c>
      <c r="N74" s="5">
        <f t="shared" si="22"/>
        <v>2.481580709979906</v>
      </c>
      <c r="O74" s="11">
        <f t="shared" si="27"/>
        <v>634.7883456128599</v>
      </c>
      <c r="P74" s="5">
        <f t="shared" si="23"/>
        <v>85.66644340254521</v>
      </c>
      <c r="Q74" s="9">
        <f t="shared" si="24"/>
        <v>0</v>
      </c>
      <c r="R74" s="9">
        <f t="shared" si="25"/>
        <v>5</v>
      </c>
    </row>
    <row r="75" spans="1:18" ht="15">
      <c r="A75" s="19">
        <v>32818</v>
      </c>
      <c r="B75"/>
      <c r="C75"/>
      <c r="D75" s="12">
        <v>4</v>
      </c>
      <c r="E75" s="12">
        <v>4</v>
      </c>
      <c r="F75"/>
      <c r="G75"/>
      <c r="H75" s="12"/>
      <c r="I75" s="12">
        <v>1</v>
      </c>
      <c r="J75" s="9">
        <f t="shared" si="26"/>
        <v>8</v>
      </c>
      <c r="K75" s="9">
        <f t="shared" si="21"/>
        <v>1</v>
      </c>
      <c r="L75" s="9">
        <f t="shared" si="20"/>
        <v>646</v>
      </c>
      <c r="M75" s="9">
        <f t="shared" si="20"/>
        <v>642</v>
      </c>
      <c r="N75" s="5">
        <f t="shared" si="22"/>
        <v>4.466845277963831</v>
      </c>
      <c r="O75" s="11">
        <f t="shared" si="27"/>
        <v>639.2551908908237</v>
      </c>
      <c r="P75" s="5">
        <f t="shared" si="23"/>
        <v>86.26925653047556</v>
      </c>
      <c r="Q75" s="9">
        <f t="shared" si="24"/>
        <v>0</v>
      </c>
      <c r="R75" s="9">
        <f t="shared" si="25"/>
        <v>9</v>
      </c>
    </row>
    <row r="76" spans="1:18" ht="15">
      <c r="A76" s="19">
        <v>32819</v>
      </c>
      <c r="B76"/>
      <c r="C76"/>
      <c r="D76" s="12">
        <v>5</v>
      </c>
      <c r="E76" s="12">
        <v>5</v>
      </c>
      <c r="F76"/>
      <c r="G76"/>
      <c r="H76" s="12">
        <v>3</v>
      </c>
      <c r="I76" s="12">
        <v>5</v>
      </c>
      <c r="J76" s="9">
        <f t="shared" si="26"/>
        <v>10</v>
      </c>
      <c r="K76" s="9">
        <f t="shared" si="21"/>
        <v>8</v>
      </c>
      <c r="L76" s="9">
        <f t="shared" si="20"/>
        <v>656</v>
      </c>
      <c r="M76" s="9">
        <f t="shared" si="20"/>
        <v>650</v>
      </c>
      <c r="N76" s="5">
        <f t="shared" si="22"/>
        <v>8.933690555927662</v>
      </c>
      <c r="O76" s="11">
        <f t="shared" si="27"/>
        <v>648.1888814467513</v>
      </c>
      <c r="P76" s="5">
        <f t="shared" si="23"/>
        <v>87.47488278633624</v>
      </c>
      <c r="Q76" s="9">
        <f t="shared" si="24"/>
        <v>0</v>
      </c>
      <c r="R76" s="9">
        <f t="shared" si="25"/>
        <v>18</v>
      </c>
    </row>
    <row r="77" spans="1:18" ht="15">
      <c r="A77" s="19">
        <v>32820</v>
      </c>
      <c r="B77"/>
      <c r="C77"/>
      <c r="D77" s="12">
        <v>15</v>
      </c>
      <c r="E77" s="12">
        <v>18</v>
      </c>
      <c r="F77"/>
      <c r="G77"/>
      <c r="H77" s="12">
        <v>6</v>
      </c>
      <c r="I77" s="12">
        <v>20</v>
      </c>
      <c r="J77" s="9">
        <f t="shared" si="26"/>
        <v>33</v>
      </c>
      <c r="K77" s="9">
        <f t="shared" si="21"/>
        <v>26</v>
      </c>
      <c r="L77" s="9">
        <f t="shared" si="20"/>
        <v>689</v>
      </c>
      <c r="M77" s="9">
        <f t="shared" si="20"/>
        <v>676</v>
      </c>
      <c r="N77" s="5">
        <f t="shared" si="22"/>
        <v>29.282652377762894</v>
      </c>
      <c r="O77" s="11">
        <f t="shared" si="27"/>
        <v>677.4715338245143</v>
      </c>
      <c r="P77" s="5">
        <f t="shared" si="23"/>
        <v>91.42665773610183</v>
      </c>
      <c r="Q77" s="9">
        <f t="shared" si="24"/>
        <v>0</v>
      </c>
      <c r="R77" s="9">
        <f t="shared" si="25"/>
        <v>59</v>
      </c>
    </row>
    <row r="78" spans="1:18" ht="15">
      <c r="A78" s="19">
        <v>32821</v>
      </c>
      <c r="B78"/>
      <c r="C78"/>
      <c r="D78" s="12">
        <v>7</v>
      </c>
      <c r="E78" s="12">
        <v>14</v>
      </c>
      <c r="F78"/>
      <c r="G78"/>
      <c r="H78" s="12">
        <v>15</v>
      </c>
      <c r="I78" s="12">
        <v>17</v>
      </c>
      <c r="J78" s="9">
        <f t="shared" si="26"/>
        <v>21</v>
      </c>
      <c r="K78" s="9">
        <f t="shared" si="21"/>
        <v>32</v>
      </c>
      <c r="L78" s="9">
        <f t="shared" si="20"/>
        <v>710</v>
      </c>
      <c r="M78" s="9">
        <f t="shared" si="20"/>
        <v>708</v>
      </c>
      <c r="N78" s="5">
        <f t="shared" si="22"/>
        <v>26.304755525787005</v>
      </c>
      <c r="O78" s="11">
        <f t="shared" si="27"/>
        <v>703.7762893503012</v>
      </c>
      <c r="P78" s="5">
        <f t="shared" si="23"/>
        <v>94.97655726724716</v>
      </c>
      <c r="Q78" s="9">
        <f t="shared" si="24"/>
        <v>0</v>
      </c>
      <c r="R78" s="9">
        <f t="shared" si="25"/>
        <v>53</v>
      </c>
    </row>
    <row r="79" spans="1:18" ht="15">
      <c r="A79" s="19">
        <v>32822</v>
      </c>
      <c r="B79"/>
      <c r="C79"/>
      <c r="D79" s="12">
        <v>3</v>
      </c>
      <c r="E79" s="12">
        <v>2</v>
      </c>
      <c r="F79"/>
      <c r="G79"/>
      <c r="H79" s="12">
        <v>3</v>
      </c>
      <c r="I79" s="12">
        <v>3</v>
      </c>
      <c r="J79" s="9">
        <f t="shared" si="26"/>
        <v>5</v>
      </c>
      <c r="K79" s="9">
        <f t="shared" si="21"/>
        <v>6</v>
      </c>
      <c r="L79" s="9">
        <f t="shared" si="20"/>
        <v>715</v>
      </c>
      <c r="M79" s="9">
        <f t="shared" si="20"/>
        <v>714</v>
      </c>
      <c r="N79" s="5">
        <f t="shared" si="22"/>
        <v>5.459477561955794</v>
      </c>
      <c r="O79" s="11">
        <f t="shared" si="27"/>
        <v>709.2357669122571</v>
      </c>
      <c r="P79" s="5">
        <f t="shared" si="23"/>
        <v>95.71332886805092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>
        <v>2</v>
      </c>
      <c r="E80" s="12">
        <v>1</v>
      </c>
      <c r="F80"/>
      <c r="G80"/>
      <c r="H80" s="12">
        <v>1</v>
      </c>
      <c r="I80" s="12">
        <v>2</v>
      </c>
      <c r="J80" s="9">
        <f t="shared" si="26"/>
        <v>3</v>
      </c>
      <c r="K80" s="9">
        <f t="shared" si="21"/>
        <v>3</v>
      </c>
      <c r="L80" s="9">
        <f t="shared" si="20"/>
        <v>718</v>
      </c>
      <c r="M80" s="9">
        <f t="shared" si="20"/>
        <v>717</v>
      </c>
      <c r="N80" s="5">
        <f t="shared" si="22"/>
        <v>2.9778968519758875</v>
      </c>
      <c r="O80" s="11">
        <f t="shared" si="27"/>
        <v>712.2136637642329</v>
      </c>
      <c r="P80" s="5">
        <f t="shared" si="23"/>
        <v>96.11520428667114</v>
      </c>
      <c r="Q80" s="9">
        <f t="shared" si="24"/>
        <v>0</v>
      </c>
      <c r="R80" s="9">
        <f t="shared" si="25"/>
        <v>6</v>
      </c>
    </row>
    <row r="81" spans="1:19" ht="15">
      <c r="A81" s="19">
        <v>32824</v>
      </c>
      <c r="B81"/>
      <c r="C81"/>
      <c r="D81"/>
      <c r="E81">
        <v>1</v>
      </c>
      <c r="F81"/>
      <c r="G81"/>
      <c r="H81" s="12">
        <v>1</v>
      </c>
      <c r="I81" s="12">
        <v>1</v>
      </c>
      <c r="J81" s="9">
        <f t="shared" si="26"/>
        <v>1</v>
      </c>
      <c r="K81" s="9">
        <f t="shared" si="21"/>
        <v>2</v>
      </c>
      <c r="L81" s="9">
        <f t="shared" si="20"/>
        <v>719</v>
      </c>
      <c r="M81" s="9">
        <f t="shared" si="20"/>
        <v>719</v>
      </c>
      <c r="N81" s="5">
        <f t="shared" si="22"/>
        <v>1.4889484259879437</v>
      </c>
      <c r="O81" s="11">
        <f t="shared" si="27"/>
        <v>713.7026121902209</v>
      </c>
      <c r="P81" s="5">
        <f t="shared" si="23"/>
        <v>96.31614199598124</v>
      </c>
      <c r="Q81" s="9">
        <f t="shared" si="24"/>
        <v>0</v>
      </c>
      <c r="R81" s="9">
        <f t="shared" si="25"/>
        <v>3</v>
      </c>
      <c r="S81" s="8" t="s">
        <v>63</v>
      </c>
    </row>
    <row r="82" spans="1:18" ht="15">
      <c r="A82" s="19">
        <v>32825</v>
      </c>
      <c r="B82" s="12"/>
      <c r="C82"/>
      <c r="D82"/>
      <c r="E82"/>
      <c r="F82"/>
      <c r="G82"/>
      <c r="H82">
        <v>1</v>
      </c>
      <c r="I82">
        <v>2</v>
      </c>
      <c r="J82" s="9">
        <f t="shared" si="26"/>
        <v>0</v>
      </c>
      <c r="K82" s="9">
        <f t="shared" si="21"/>
        <v>3</v>
      </c>
      <c r="L82" s="9">
        <f t="shared" si="20"/>
        <v>719</v>
      </c>
      <c r="M82" s="9">
        <f t="shared" si="20"/>
        <v>722</v>
      </c>
      <c r="N82" s="5">
        <f t="shared" si="22"/>
        <v>1.4889484259879437</v>
      </c>
      <c r="O82" s="11">
        <f t="shared" si="27"/>
        <v>715.1915606162088</v>
      </c>
      <c r="P82" s="5">
        <f t="shared" si="23"/>
        <v>96.51707970529135</v>
      </c>
      <c r="Q82" s="9">
        <f t="shared" si="24"/>
        <v>0</v>
      </c>
      <c r="R82" s="9">
        <f t="shared" si="25"/>
        <v>3</v>
      </c>
    </row>
    <row r="83" spans="1:18" ht="15">
      <c r="A83" s="19">
        <v>32826</v>
      </c>
      <c r="B83">
        <v>1</v>
      </c>
      <c r="C83" s="12"/>
      <c r="D83" s="12"/>
      <c r="E83" s="12"/>
      <c r="F83"/>
      <c r="G83" s="12"/>
      <c r="H83" s="12"/>
      <c r="I83" s="12"/>
      <c r="J83" s="9">
        <f t="shared" si="26"/>
        <v>-1</v>
      </c>
      <c r="K83" s="9">
        <f t="shared" si="21"/>
        <v>0</v>
      </c>
      <c r="L83" s="9">
        <f t="shared" si="20"/>
        <v>718</v>
      </c>
      <c r="M83" s="9">
        <f t="shared" si="20"/>
        <v>722</v>
      </c>
      <c r="N83" s="5">
        <f t="shared" si="22"/>
        <v>-0.49631614199598123</v>
      </c>
      <c r="O83" s="11">
        <f t="shared" si="27"/>
        <v>714.6952444742128</v>
      </c>
      <c r="P83" s="5">
        <f t="shared" si="23"/>
        <v>96.45010046885466</v>
      </c>
      <c r="Q83" s="9">
        <f t="shared" si="24"/>
        <v>1</v>
      </c>
      <c r="R83" s="9">
        <f t="shared" si="25"/>
        <v>0</v>
      </c>
    </row>
    <row r="84" spans="1:18" ht="15">
      <c r="A84" s="19">
        <v>32827</v>
      </c>
      <c r="B84"/>
      <c r="C84">
        <v>1</v>
      </c>
      <c r="D84">
        <v>1</v>
      </c>
      <c r="E84" s="12">
        <v>7</v>
      </c>
      <c r="F84"/>
      <c r="G84">
        <v>1</v>
      </c>
      <c r="H84" s="12">
        <v>6</v>
      </c>
      <c r="I84" s="12">
        <v>4</v>
      </c>
      <c r="J84" s="9">
        <f t="shared" si="26"/>
        <v>7</v>
      </c>
      <c r="K84" s="9">
        <f t="shared" si="21"/>
        <v>9</v>
      </c>
      <c r="L84" s="9">
        <f t="shared" si="20"/>
        <v>725</v>
      </c>
      <c r="M84" s="9">
        <f t="shared" si="20"/>
        <v>731</v>
      </c>
      <c r="N84" s="5">
        <f t="shared" si="22"/>
        <v>7.9410582719357</v>
      </c>
      <c r="O84" s="11">
        <f t="shared" si="27"/>
        <v>722.6363027461485</v>
      </c>
      <c r="P84" s="5">
        <f t="shared" si="23"/>
        <v>97.52176825184195</v>
      </c>
      <c r="Q84" s="9">
        <f t="shared" si="24"/>
        <v>2</v>
      </c>
      <c r="R84" s="9">
        <f t="shared" si="25"/>
        <v>18</v>
      </c>
    </row>
    <row r="85" spans="1:18" ht="15">
      <c r="A85" s="19">
        <v>32828</v>
      </c>
      <c r="B85"/>
      <c r="C85" s="12"/>
      <c r="D85"/>
      <c r="E85" s="12">
        <v>3</v>
      </c>
      <c r="F85"/>
      <c r="G85"/>
      <c r="H85" s="12">
        <v>2</v>
      </c>
      <c r="I85" s="12">
        <v>3</v>
      </c>
      <c r="J85" s="9">
        <f aca="true" t="shared" si="28" ref="J85:J100">-B85-C85+D85+E85</f>
        <v>3</v>
      </c>
      <c r="K85" s="9">
        <f t="shared" si="21"/>
        <v>5</v>
      </c>
      <c r="L85" s="9">
        <f aca="true" t="shared" si="29" ref="L85:M101">L84+J85</f>
        <v>728</v>
      </c>
      <c r="M85" s="9">
        <f t="shared" si="29"/>
        <v>736</v>
      </c>
      <c r="N85" s="5">
        <f t="shared" si="22"/>
        <v>3.97052913596785</v>
      </c>
      <c r="O85" s="11">
        <f t="shared" si="27"/>
        <v>726.6068318821164</v>
      </c>
      <c r="P85" s="5">
        <f t="shared" si="23"/>
        <v>98.05760214333557</v>
      </c>
      <c r="Q85" s="9">
        <f t="shared" si="24"/>
        <v>0</v>
      </c>
      <c r="R85" s="9">
        <f t="shared" si="25"/>
        <v>8</v>
      </c>
    </row>
    <row r="86" spans="1:18" ht="15">
      <c r="A86" s="19">
        <v>32829</v>
      </c>
      <c r="B86"/>
      <c r="C86">
        <v>1</v>
      </c>
      <c r="D86" s="12"/>
      <c r="E86">
        <v>1</v>
      </c>
      <c r="F86"/>
      <c r="G86" s="12"/>
      <c r="H86" s="12">
        <v>1</v>
      </c>
      <c r="I86" s="12">
        <v>2</v>
      </c>
      <c r="J86" s="9">
        <f t="shared" si="28"/>
        <v>0</v>
      </c>
      <c r="K86" s="9">
        <f t="shared" si="21"/>
        <v>3</v>
      </c>
      <c r="L86" s="9">
        <f t="shared" si="29"/>
        <v>728</v>
      </c>
      <c r="M86" s="9">
        <f t="shared" si="29"/>
        <v>739</v>
      </c>
      <c r="N86" s="5">
        <f t="shared" si="22"/>
        <v>1.4889484259879437</v>
      </c>
      <c r="O86" s="11">
        <f t="shared" si="27"/>
        <v>728.0957803081043</v>
      </c>
      <c r="P86" s="5">
        <f t="shared" si="23"/>
        <v>98.25853985264568</v>
      </c>
      <c r="Q86" s="9">
        <f t="shared" si="24"/>
        <v>1</v>
      </c>
      <c r="R86" s="9">
        <f t="shared" si="25"/>
        <v>4</v>
      </c>
    </row>
    <row r="87" spans="1:18" ht="15">
      <c r="A87" s="19">
        <v>32830</v>
      </c>
      <c r="B87"/>
      <c r="C87"/>
      <c r="D87" s="12">
        <v>2</v>
      </c>
      <c r="E87" s="12"/>
      <c r="F87" s="12"/>
      <c r="G87">
        <v>1</v>
      </c>
      <c r="H87">
        <v>1</v>
      </c>
      <c r="I87" s="12">
        <v>1</v>
      </c>
      <c r="J87" s="9">
        <f t="shared" si="28"/>
        <v>2</v>
      </c>
      <c r="K87" s="9">
        <f t="shared" si="21"/>
        <v>1</v>
      </c>
      <c r="L87" s="9">
        <f t="shared" si="29"/>
        <v>730</v>
      </c>
      <c r="M87" s="9">
        <f t="shared" si="29"/>
        <v>740</v>
      </c>
      <c r="N87" s="5">
        <f t="shared" si="22"/>
        <v>1.4889484259879437</v>
      </c>
      <c r="O87" s="11">
        <f t="shared" si="27"/>
        <v>729.5847287340922</v>
      </c>
      <c r="P87" s="5">
        <f t="shared" si="23"/>
        <v>98.4594775619558</v>
      </c>
      <c r="Q87" s="9">
        <f t="shared" si="24"/>
        <v>1</v>
      </c>
      <c r="R87" s="9">
        <f t="shared" si="25"/>
        <v>4</v>
      </c>
    </row>
    <row r="88" spans="1:18" ht="15">
      <c r="A88" s="19">
        <v>32831</v>
      </c>
      <c r="B88"/>
      <c r="C88"/>
      <c r="D88" s="12">
        <v>1</v>
      </c>
      <c r="E88">
        <v>1</v>
      </c>
      <c r="F88">
        <v>2</v>
      </c>
      <c r="G88" s="12"/>
      <c r="H88"/>
      <c r="I88" s="12">
        <v>1</v>
      </c>
      <c r="J88" s="9">
        <f t="shared" si="28"/>
        <v>2</v>
      </c>
      <c r="K88" s="9">
        <f t="shared" si="21"/>
        <v>-1</v>
      </c>
      <c r="L88" s="9">
        <f t="shared" si="29"/>
        <v>732</v>
      </c>
      <c r="M88" s="9">
        <f t="shared" si="29"/>
        <v>739</v>
      </c>
      <c r="N88" s="5">
        <f t="shared" si="22"/>
        <v>0.49631614199598123</v>
      </c>
      <c r="O88" s="11">
        <f t="shared" si="27"/>
        <v>730.0810448760882</v>
      </c>
      <c r="P88" s="5">
        <f t="shared" si="23"/>
        <v>98.52645679839249</v>
      </c>
      <c r="Q88" s="9">
        <f t="shared" si="24"/>
        <v>2</v>
      </c>
      <c r="R88" s="9">
        <f t="shared" si="25"/>
        <v>3</v>
      </c>
    </row>
    <row r="89" spans="1:18" ht="15">
      <c r="A89" s="19">
        <v>32832</v>
      </c>
      <c r="B89"/>
      <c r="C89"/>
      <c r="D89">
        <v>1</v>
      </c>
      <c r="E89"/>
      <c r="F89"/>
      <c r="G89">
        <v>1</v>
      </c>
      <c r="H89"/>
      <c r="I89">
        <v>1</v>
      </c>
      <c r="J89" s="9">
        <f t="shared" si="28"/>
        <v>1</v>
      </c>
      <c r="K89" s="9">
        <f t="shared" si="21"/>
        <v>0</v>
      </c>
      <c r="L89" s="9">
        <f t="shared" si="29"/>
        <v>733</v>
      </c>
      <c r="M89" s="9">
        <f t="shared" si="29"/>
        <v>739</v>
      </c>
      <c r="N89" s="5">
        <f t="shared" si="22"/>
        <v>0.49631614199598123</v>
      </c>
      <c r="O89" s="11">
        <f t="shared" si="27"/>
        <v>730.5773610180842</v>
      </c>
      <c r="P89" s="5">
        <f t="shared" si="23"/>
        <v>98.59343603482921</v>
      </c>
      <c r="Q89" s="9">
        <f t="shared" si="24"/>
        <v>1</v>
      </c>
      <c r="R89" s="9">
        <f t="shared" si="25"/>
        <v>2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733</v>
      </c>
      <c r="M90" s="9">
        <f t="shared" si="29"/>
        <v>739</v>
      </c>
      <c r="N90" s="5">
        <f t="shared" si="22"/>
        <v>0</v>
      </c>
      <c r="O90" s="11">
        <f t="shared" si="27"/>
        <v>730.5773610180842</v>
      </c>
      <c r="P90" s="5">
        <f t="shared" si="23"/>
        <v>98.59343603482921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733</v>
      </c>
      <c r="M91" s="9">
        <f t="shared" si="29"/>
        <v>739</v>
      </c>
      <c r="N91" s="5">
        <f t="shared" si="22"/>
        <v>0</v>
      </c>
      <c r="O91" s="11">
        <f t="shared" si="27"/>
        <v>730.5773610180842</v>
      </c>
      <c r="P91" s="5">
        <f t="shared" si="23"/>
        <v>98.59343603482921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 s="12"/>
      <c r="F92"/>
      <c r="G92"/>
      <c r="H92"/>
      <c r="I92" s="12"/>
      <c r="J92" s="9">
        <f t="shared" si="28"/>
        <v>0</v>
      </c>
      <c r="K92" s="9">
        <f t="shared" si="21"/>
        <v>0</v>
      </c>
      <c r="L92" s="9">
        <f t="shared" si="29"/>
        <v>733</v>
      </c>
      <c r="M92" s="9">
        <f t="shared" si="29"/>
        <v>739</v>
      </c>
      <c r="N92" s="5">
        <f t="shared" si="22"/>
        <v>0</v>
      </c>
      <c r="O92" s="11">
        <f t="shared" si="27"/>
        <v>730.5773610180842</v>
      </c>
      <c r="P92" s="5">
        <f t="shared" si="23"/>
        <v>98.59343603482921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 s="12"/>
      <c r="E93" s="12">
        <v>1</v>
      </c>
      <c r="F93"/>
      <c r="G93"/>
      <c r="H93" s="12"/>
      <c r="I93" s="12">
        <v>2</v>
      </c>
      <c r="J93" s="9">
        <f t="shared" si="28"/>
        <v>1</v>
      </c>
      <c r="K93" s="9">
        <f t="shared" si="21"/>
        <v>2</v>
      </c>
      <c r="L93" s="9">
        <f t="shared" si="29"/>
        <v>734</v>
      </c>
      <c r="M93" s="9">
        <f t="shared" si="29"/>
        <v>741</v>
      </c>
      <c r="N93" s="5">
        <f t="shared" si="22"/>
        <v>1.4889484259879437</v>
      </c>
      <c r="O93" s="11">
        <f t="shared" si="27"/>
        <v>732.0663094440721</v>
      </c>
      <c r="P93" s="5">
        <f t="shared" si="23"/>
        <v>98.79437374413932</v>
      </c>
      <c r="Q93" s="9">
        <f t="shared" si="24"/>
        <v>0</v>
      </c>
      <c r="R93" s="9">
        <f t="shared" si="25"/>
        <v>3</v>
      </c>
    </row>
    <row r="94" spans="1:18" ht="15">
      <c r="A94" s="19">
        <v>32837</v>
      </c>
      <c r="B94"/>
      <c r="C94"/>
      <c r="D94" s="12">
        <v>2</v>
      </c>
      <c r="E94" s="12">
        <v>3</v>
      </c>
      <c r="F94"/>
      <c r="G94"/>
      <c r="H94" s="12">
        <v>2</v>
      </c>
      <c r="I94" s="12">
        <v>7</v>
      </c>
      <c r="J94" s="9">
        <f t="shared" si="28"/>
        <v>5</v>
      </c>
      <c r="K94" s="9">
        <f t="shared" si="21"/>
        <v>9</v>
      </c>
      <c r="L94" s="9">
        <f t="shared" si="29"/>
        <v>739</v>
      </c>
      <c r="M94" s="9">
        <f t="shared" si="29"/>
        <v>750</v>
      </c>
      <c r="N94" s="5">
        <f t="shared" si="22"/>
        <v>6.948425987943737</v>
      </c>
      <c r="O94" s="11">
        <f t="shared" si="27"/>
        <v>739.0147354320159</v>
      </c>
      <c r="P94" s="5">
        <f t="shared" si="23"/>
        <v>99.73208305425318</v>
      </c>
      <c r="Q94" s="9">
        <f t="shared" si="24"/>
        <v>0</v>
      </c>
      <c r="R94" s="9">
        <f t="shared" si="25"/>
        <v>14</v>
      </c>
    </row>
    <row r="95" spans="1:19" ht="15">
      <c r="A95" s="19">
        <v>32838</v>
      </c>
      <c r="B95"/>
      <c r="C95"/>
      <c r="D95">
        <v>1</v>
      </c>
      <c r="E95">
        <v>1</v>
      </c>
      <c r="F95"/>
      <c r="G95"/>
      <c r="H95">
        <v>1</v>
      </c>
      <c r="I95">
        <v>1</v>
      </c>
      <c r="J95" s="9">
        <f t="shared" si="28"/>
        <v>2</v>
      </c>
      <c r="K95" s="9">
        <f t="shared" si="21"/>
        <v>2</v>
      </c>
      <c r="L95" s="9">
        <f t="shared" si="29"/>
        <v>741</v>
      </c>
      <c r="M95" s="9">
        <f t="shared" si="29"/>
        <v>752</v>
      </c>
      <c r="N95" s="5">
        <f t="shared" si="22"/>
        <v>1.985264567983925</v>
      </c>
      <c r="O95" s="11">
        <f t="shared" si="27"/>
        <v>740.9999999999998</v>
      </c>
      <c r="P95" s="5">
        <f t="shared" si="23"/>
        <v>99.99999999999999</v>
      </c>
      <c r="Q95" s="9">
        <f t="shared" si="24"/>
        <v>0</v>
      </c>
      <c r="R95" s="9">
        <f t="shared" si="25"/>
        <v>4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741</v>
      </c>
      <c r="M96" s="9">
        <f t="shared" si="29"/>
        <v>752</v>
      </c>
      <c r="N96" s="5">
        <f t="shared" si="22"/>
        <v>0</v>
      </c>
      <c r="O96" s="11">
        <f t="shared" si="27"/>
        <v>740.9999999999998</v>
      </c>
      <c r="P96" s="5">
        <f t="shared" si="23"/>
        <v>99.99999999999999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741</v>
      </c>
      <c r="M97" s="9">
        <f t="shared" si="29"/>
        <v>752</v>
      </c>
      <c r="N97" s="5">
        <f t="shared" si="22"/>
        <v>0</v>
      </c>
      <c r="O97" s="11">
        <f t="shared" si="27"/>
        <v>740.9999999999998</v>
      </c>
      <c r="P97" s="5">
        <f t="shared" si="23"/>
        <v>99.99999999999999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741</v>
      </c>
      <c r="M98" s="9">
        <f t="shared" si="29"/>
        <v>752</v>
      </c>
      <c r="N98" s="5">
        <f t="shared" si="22"/>
        <v>0</v>
      </c>
      <c r="O98" s="11">
        <f t="shared" si="27"/>
        <v>740.9999999999998</v>
      </c>
      <c r="P98" s="5">
        <f t="shared" si="23"/>
        <v>99.99999999999999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741</v>
      </c>
      <c r="M99" s="9">
        <f t="shared" si="29"/>
        <v>752</v>
      </c>
      <c r="N99" s="5">
        <f t="shared" si="22"/>
        <v>0</v>
      </c>
      <c r="O99" s="11">
        <f t="shared" si="27"/>
        <v>740.9999999999998</v>
      </c>
      <c r="P99" s="5">
        <f t="shared" si="23"/>
        <v>99.99999999999999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741</v>
      </c>
      <c r="M100" s="9">
        <f t="shared" si="29"/>
        <v>752</v>
      </c>
      <c r="N100" s="5">
        <f t="shared" si="22"/>
        <v>0</v>
      </c>
      <c r="O100" s="11">
        <f t="shared" si="27"/>
        <v>740.9999999999998</v>
      </c>
      <c r="P100" s="5">
        <f t="shared" si="23"/>
        <v>99.99999999999999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741</v>
      </c>
      <c r="M101" s="9">
        <f t="shared" si="29"/>
        <v>752</v>
      </c>
      <c r="N101" s="5">
        <f t="shared" si="22"/>
        <v>0</v>
      </c>
      <c r="O101" s="11">
        <f t="shared" si="27"/>
        <v>740.9999999999998</v>
      </c>
      <c r="P101" s="5">
        <f t="shared" si="23"/>
        <v>99.99999999999999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32</v>
      </c>
      <c r="C103" s="9">
        <f t="shared" si="30"/>
        <v>38</v>
      </c>
      <c r="D103" s="9">
        <f t="shared" si="30"/>
        <v>362</v>
      </c>
      <c r="E103" s="9">
        <f t="shared" si="30"/>
        <v>449</v>
      </c>
      <c r="F103" s="9">
        <f t="shared" si="30"/>
        <v>27</v>
      </c>
      <c r="G103" s="9">
        <f t="shared" si="30"/>
        <v>59</v>
      </c>
      <c r="H103" s="9">
        <f t="shared" si="30"/>
        <v>366</v>
      </c>
      <c r="I103" s="9">
        <f t="shared" si="30"/>
        <v>472</v>
      </c>
      <c r="J103" s="9">
        <f t="shared" si="30"/>
        <v>741</v>
      </c>
      <c r="K103" s="9">
        <f t="shared" si="30"/>
        <v>752</v>
      </c>
      <c r="N103" s="5">
        <f>SUM(N4:N101)</f>
        <v>740.9999999999998</v>
      </c>
      <c r="Q103" s="11">
        <f>SUM(Q4:Q101)</f>
        <v>156</v>
      </c>
      <c r="R103" s="11">
        <f>SUM(R4:R101)</f>
        <v>1649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6" sqref="E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1850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1610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/>
      <c r="E4" s="12">
        <v>1</v>
      </c>
      <c r="F4" s="12">
        <v>1</v>
      </c>
      <c r="G4"/>
      <c r="H4" s="12">
        <v>1</v>
      </c>
      <c r="I4" s="12">
        <v>1</v>
      </c>
      <c r="J4" s="9">
        <f>-B4-C4+D4+E4</f>
        <v>-1</v>
      </c>
      <c r="K4" s="9">
        <f aca="true" t="shared" si="0" ref="K4:K35">-F4-G4+H4+I4</f>
        <v>1</v>
      </c>
      <c r="L4" s="9">
        <f>J4</f>
        <v>-1</v>
      </c>
      <c r="M4" s="9">
        <f>K4</f>
        <v>1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3</v>
      </c>
      <c r="R4" s="9">
        <f aca="true" t="shared" si="4" ref="R4:R35">D4+E4+H4+I4</f>
        <v>3</v>
      </c>
      <c r="X4" s="1" t="s">
        <v>37</v>
      </c>
      <c r="Z4" s="11">
        <f>SUM(N4:N10)</f>
        <v>18.456521739130434</v>
      </c>
      <c r="AA4" s="5">
        <f aca="true" t="shared" si="5" ref="AA4:AA17">Z4*100/$Z$18</f>
        <v>2.1739130434782608</v>
      </c>
      <c r="AB4" s="11">
        <f>SUM(Q4:Q10)+SUM(R4:R10)</f>
        <v>91</v>
      </c>
      <c r="AC4" s="11">
        <f>100*SUM(R4:R10)/AB4</f>
        <v>69.23076923076923</v>
      </c>
    </row>
    <row r="5" spans="1:29" ht="15">
      <c r="A5" s="19">
        <v>32748</v>
      </c>
      <c r="B5" s="12">
        <v>2</v>
      </c>
      <c r="C5" s="12">
        <v>1</v>
      </c>
      <c r="D5"/>
      <c r="E5" s="12">
        <v>2</v>
      </c>
      <c r="F5"/>
      <c r="G5" s="12">
        <v>2</v>
      </c>
      <c r="H5" s="12">
        <v>1</v>
      </c>
      <c r="I5" s="12">
        <v>2</v>
      </c>
      <c r="J5" s="9">
        <f aca="true" t="shared" si="6" ref="J5:J20">-B5-C5+D5+E5</f>
        <v>-1</v>
      </c>
      <c r="K5" s="9">
        <f t="shared" si="0"/>
        <v>1</v>
      </c>
      <c r="L5" s="9">
        <f aca="true" t="shared" si="7" ref="L5:M24">L4+J5</f>
        <v>-2</v>
      </c>
      <c r="M5" s="9">
        <f t="shared" si="7"/>
        <v>2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5</v>
      </c>
      <c r="R5" s="9">
        <f t="shared" si="4"/>
        <v>5</v>
      </c>
      <c r="T5" s="8" t="s">
        <v>38</v>
      </c>
      <c r="V5" s="9">
        <f>R103</f>
        <v>1730</v>
      </c>
      <c r="W5"/>
      <c r="X5"/>
      <c r="Y5" s="1" t="s">
        <v>39</v>
      </c>
      <c r="Z5" s="11">
        <f>SUM(N11:N17)</f>
        <v>45.87763975155279</v>
      </c>
      <c r="AA5" s="5">
        <f t="shared" si="5"/>
        <v>5.403726708074534</v>
      </c>
      <c r="AB5" s="11">
        <f>SUM(Q11:Q17)+SUM(R11:R17)</f>
        <v>117</v>
      </c>
      <c r="AC5" s="11">
        <f>100*SUM(R11:R17)/AB5</f>
        <v>87.17948717948718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-2</v>
      </c>
      <c r="M6" s="9">
        <f t="shared" si="7"/>
        <v>2</v>
      </c>
      <c r="N6" s="5">
        <f t="shared" si="1"/>
        <v>0</v>
      </c>
      <c r="O6" s="11">
        <f t="shared" si="8"/>
        <v>0</v>
      </c>
      <c r="P6" s="5">
        <f t="shared" si="2"/>
        <v>0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120</v>
      </c>
      <c r="W6"/>
      <c r="X6" s="1" t="s">
        <v>41</v>
      </c>
      <c r="Z6" s="11">
        <f>SUM(N18:N24)</f>
        <v>107.04782608695652</v>
      </c>
      <c r="AA6" s="5">
        <f t="shared" si="5"/>
        <v>12.608695652173914</v>
      </c>
      <c r="AB6" s="11">
        <f>SUM(Q18:Q24)+SUM(R18:R24)</f>
        <v>235</v>
      </c>
      <c r="AC6" s="11">
        <f>100*SUM(R18:R24)/AB6</f>
        <v>93.19148936170212</v>
      </c>
    </row>
    <row r="7" spans="1:29" ht="15">
      <c r="A7" s="19">
        <v>32750</v>
      </c>
      <c r="B7" s="12">
        <v>1</v>
      </c>
      <c r="C7" s="12">
        <v>1</v>
      </c>
      <c r="D7" s="12">
        <v>5</v>
      </c>
      <c r="E7" s="12">
        <v>12</v>
      </c>
      <c r="F7" s="12">
        <v>1</v>
      </c>
      <c r="G7" s="12">
        <v>3</v>
      </c>
      <c r="H7" s="12">
        <v>5</v>
      </c>
      <c r="I7" s="12">
        <v>8</v>
      </c>
      <c r="J7" s="9">
        <f t="shared" si="6"/>
        <v>15</v>
      </c>
      <c r="K7" s="9">
        <f t="shared" si="0"/>
        <v>9</v>
      </c>
      <c r="L7" s="9">
        <f t="shared" si="7"/>
        <v>13</v>
      </c>
      <c r="M7" s="9">
        <f t="shared" si="7"/>
        <v>11</v>
      </c>
      <c r="N7" s="5">
        <f t="shared" si="1"/>
        <v>12.655900621118011</v>
      </c>
      <c r="O7" s="11">
        <f t="shared" si="8"/>
        <v>12.655900621118011</v>
      </c>
      <c r="P7" s="5">
        <f t="shared" si="2"/>
        <v>1.4906832298136645</v>
      </c>
      <c r="Q7" s="9">
        <f t="shared" si="3"/>
        <v>6</v>
      </c>
      <c r="R7" s="9">
        <f t="shared" si="4"/>
        <v>30</v>
      </c>
      <c r="T7" s="8" t="s">
        <v>42</v>
      </c>
      <c r="V7" s="5">
        <f>V5*100/(V5+V6)</f>
        <v>93.51351351351352</v>
      </c>
      <c r="W7"/>
      <c r="Y7" s="1" t="s">
        <v>43</v>
      </c>
      <c r="Z7" s="11">
        <f>SUM(N25:N31)</f>
        <v>146.5975155279503</v>
      </c>
      <c r="AA7" s="5">
        <f t="shared" si="5"/>
        <v>17.267080745341616</v>
      </c>
      <c r="AB7" s="11">
        <f>SUM(Q25:Q31)+SUM(R25:R31)</f>
        <v>320</v>
      </c>
      <c r="AC7" s="11">
        <f>100*SUM(R25:R31)/AB7</f>
        <v>93.4375</v>
      </c>
    </row>
    <row r="8" spans="1:29" ht="15">
      <c r="A8" s="19">
        <v>32751</v>
      </c>
      <c r="B8" s="12">
        <v>1</v>
      </c>
      <c r="C8" s="12">
        <v>6</v>
      </c>
      <c r="D8" s="12">
        <v>1</v>
      </c>
      <c r="E8" s="12">
        <v>10</v>
      </c>
      <c r="F8" s="12">
        <v>1</v>
      </c>
      <c r="G8" s="12">
        <v>3</v>
      </c>
      <c r="H8" s="12">
        <v>3</v>
      </c>
      <c r="I8" s="12">
        <v>2</v>
      </c>
      <c r="J8" s="9">
        <f t="shared" si="6"/>
        <v>4</v>
      </c>
      <c r="K8" s="9">
        <f t="shared" si="0"/>
        <v>1</v>
      </c>
      <c r="L8" s="9">
        <f t="shared" si="7"/>
        <v>17</v>
      </c>
      <c r="M8" s="9">
        <f t="shared" si="7"/>
        <v>12</v>
      </c>
      <c r="N8" s="5">
        <f t="shared" si="1"/>
        <v>2.6366459627329193</v>
      </c>
      <c r="O8" s="11">
        <f t="shared" si="8"/>
        <v>15.29254658385093</v>
      </c>
      <c r="P8" s="5">
        <f t="shared" si="2"/>
        <v>1.8012422360248446</v>
      </c>
      <c r="Q8" s="9">
        <f t="shared" si="3"/>
        <v>11</v>
      </c>
      <c r="R8" s="9">
        <f t="shared" si="4"/>
        <v>16</v>
      </c>
      <c r="W8"/>
      <c r="X8" s="1" t="s">
        <v>44</v>
      </c>
      <c r="Z8" s="11">
        <f>SUM(N32:N38)</f>
        <v>160.30807453416145</v>
      </c>
      <c r="AA8" s="5">
        <f t="shared" si="5"/>
        <v>18.881987577639748</v>
      </c>
      <c r="AB8" s="11">
        <f>SUM(Q32:Q38)+SUM(R32:R38)</f>
        <v>332</v>
      </c>
      <c r="AC8" s="11">
        <f>100*SUM(R32:R38)/AB8</f>
        <v>95.78313253012048</v>
      </c>
    </row>
    <row r="9" spans="1:29" ht="15">
      <c r="A9" s="19">
        <v>32752</v>
      </c>
      <c r="B9"/>
      <c r="C9"/>
      <c r="D9" s="12">
        <v>3</v>
      </c>
      <c r="E9" s="12">
        <v>3</v>
      </c>
      <c r="F9" s="12">
        <v>1</v>
      </c>
      <c r="G9"/>
      <c r="H9" s="12">
        <v>1</v>
      </c>
      <c r="I9" s="12">
        <v>1</v>
      </c>
      <c r="J9" s="9">
        <f t="shared" si="6"/>
        <v>6</v>
      </c>
      <c r="K9" s="9">
        <f t="shared" si="0"/>
        <v>1</v>
      </c>
      <c r="L9" s="9">
        <f t="shared" si="7"/>
        <v>23</v>
      </c>
      <c r="M9" s="9">
        <f t="shared" si="7"/>
        <v>13</v>
      </c>
      <c r="N9" s="5">
        <f t="shared" si="1"/>
        <v>3.6913043478260867</v>
      </c>
      <c r="O9" s="11">
        <f t="shared" si="8"/>
        <v>18.98385093167702</v>
      </c>
      <c r="P9" s="5">
        <f t="shared" si="2"/>
        <v>2.2360248447204967</v>
      </c>
      <c r="Q9" s="9">
        <f t="shared" si="3"/>
        <v>1</v>
      </c>
      <c r="R9" s="9">
        <f t="shared" si="4"/>
        <v>8</v>
      </c>
      <c r="T9" s="8" t="s">
        <v>45</v>
      </c>
      <c r="V9" s="5"/>
      <c r="W9"/>
      <c r="Y9" s="1" t="s">
        <v>46</v>
      </c>
      <c r="Z9" s="11">
        <f>SUM(N39:N45)</f>
        <v>83.31801242236025</v>
      </c>
      <c r="AA9" s="5">
        <f t="shared" si="5"/>
        <v>9.813664596273295</v>
      </c>
      <c r="AB9" s="11">
        <f>SUM(Q39:Q45)+SUM(R39:R45)</f>
        <v>180</v>
      </c>
      <c r="AC9" s="11">
        <f>100*SUM(R39:R45)/AB9</f>
        <v>93.88888888888889</v>
      </c>
    </row>
    <row r="10" spans="1:29" ht="15">
      <c r="A10" s="19">
        <v>32753</v>
      </c>
      <c r="B10" s="12">
        <v>1</v>
      </c>
      <c r="C10"/>
      <c r="D10"/>
      <c r="E10" s="12">
        <v>1</v>
      </c>
      <c r="F10" s="12">
        <v>1</v>
      </c>
      <c r="G10"/>
      <c r="H10"/>
      <c r="I10"/>
      <c r="J10" s="9">
        <f t="shared" si="6"/>
        <v>0</v>
      </c>
      <c r="K10" s="9">
        <f t="shared" si="0"/>
        <v>-1</v>
      </c>
      <c r="L10" s="9">
        <f t="shared" si="7"/>
        <v>23</v>
      </c>
      <c r="M10" s="9">
        <f t="shared" si="7"/>
        <v>12</v>
      </c>
      <c r="N10" s="5">
        <f t="shared" si="1"/>
        <v>-0.5273291925465838</v>
      </c>
      <c r="O10" s="11">
        <f t="shared" si="8"/>
        <v>18.456521739130434</v>
      </c>
      <c r="P10" s="5">
        <f t="shared" si="2"/>
        <v>2.1739130434782608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62.56860592755215</v>
      </c>
      <c r="W10"/>
      <c r="X10" s="8" t="s">
        <v>47</v>
      </c>
      <c r="Z10" s="11">
        <f>SUM(N46:N52)</f>
        <v>18.456521739130434</v>
      </c>
      <c r="AA10" s="5">
        <f t="shared" si="5"/>
        <v>2.1739130434782608</v>
      </c>
      <c r="AB10" s="11">
        <f>SUM(Q46:Q52)+SUM(R46:R52)</f>
        <v>37</v>
      </c>
      <c r="AC10" s="11">
        <f>100*SUM(R46:R52)/AB10</f>
        <v>97.29729729729729</v>
      </c>
    </row>
    <row r="11" spans="1:29" ht="15">
      <c r="A11" s="19">
        <v>32754</v>
      </c>
      <c r="B11" s="12">
        <v>3</v>
      </c>
      <c r="C11"/>
      <c r="D11"/>
      <c r="E11" s="12">
        <v>5</v>
      </c>
      <c r="F11"/>
      <c r="G11" s="12">
        <v>1</v>
      </c>
      <c r="H11"/>
      <c r="I11" s="12">
        <v>2</v>
      </c>
      <c r="J11" s="9">
        <f t="shared" si="6"/>
        <v>2</v>
      </c>
      <c r="K11" s="9">
        <f t="shared" si="0"/>
        <v>1</v>
      </c>
      <c r="L11" s="9">
        <f t="shared" si="7"/>
        <v>25</v>
      </c>
      <c r="M11" s="9">
        <f t="shared" si="7"/>
        <v>13</v>
      </c>
      <c r="N11" s="5">
        <f t="shared" si="1"/>
        <v>1.5819875776397514</v>
      </c>
      <c r="O11" s="11">
        <f t="shared" si="8"/>
        <v>20.038509316770185</v>
      </c>
      <c r="P11" s="5">
        <f t="shared" si="2"/>
        <v>2.360248447204969</v>
      </c>
      <c r="Q11" s="9">
        <f t="shared" si="3"/>
        <v>4</v>
      </c>
      <c r="R11" s="9">
        <f t="shared" si="4"/>
        <v>7</v>
      </c>
      <c r="S11" s="8" t="s">
        <v>48</v>
      </c>
      <c r="U11" s="8" t="s">
        <v>5</v>
      </c>
      <c r="V11" s="5">
        <f>100*(+I103/(I103+H103))</f>
        <v>61.172161172161175</v>
      </c>
      <c r="W11"/>
      <c r="Y11" s="8" t="s">
        <v>49</v>
      </c>
      <c r="Z11" s="11">
        <f>SUM(N53:N59)</f>
        <v>122.86770186335404</v>
      </c>
      <c r="AA11" s="5">
        <f t="shared" si="5"/>
        <v>14.472049689440997</v>
      </c>
      <c r="AB11" s="11">
        <f>SUM(Q53:Q59)+SUM(R53:R59)</f>
        <v>241</v>
      </c>
      <c r="AC11" s="11">
        <f>100*SUM(R53:R59)/AB11</f>
        <v>98.34024896265561</v>
      </c>
    </row>
    <row r="12" spans="1:29" ht="15">
      <c r="A12" s="19">
        <v>32755</v>
      </c>
      <c r="B12"/>
      <c r="C12"/>
      <c r="D12" s="12">
        <v>2</v>
      </c>
      <c r="E12" s="12">
        <v>16</v>
      </c>
      <c r="F12"/>
      <c r="G12" s="12">
        <v>1</v>
      </c>
      <c r="H12"/>
      <c r="I12" s="12">
        <v>5</v>
      </c>
      <c r="J12" s="9">
        <f t="shared" si="6"/>
        <v>18</v>
      </c>
      <c r="K12" s="9">
        <f t="shared" si="0"/>
        <v>4</v>
      </c>
      <c r="L12" s="9">
        <f t="shared" si="7"/>
        <v>43</v>
      </c>
      <c r="M12" s="9">
        <f t="shared" si="7"/>
        <v>17</v>
      </c>
      <c r="N12" s="5">
        <f t="shared" si="1"/>
        <v>11.601242236024845</v>
      </c>
      <c r="O12" s="11">
        <f t="shared" si="8"/>
        <v>31.63975155279503</v>
      </c>
      <c r="P12" s="5">
        <f t="shared" si="2"/>
        <v>3.726708074534161</v>
      </c>
      <c r="Q12" s="9">
        <f t="shared" si="3"/>
        <v>1</v>
      </c>
      <c r="R12" s="9">
        <f t="shared" si="4"/>
        <v>23</v>
      </c>
      <c r="U12" s="8" t="s">
        <v>50</v>
      </c>
      <c r="V12" s="5">
        <f>100*((E103+I103)/(E103+D103+I103+H103))</f>
        <v>61.907514450867055</v>
      </c>
      <c r="W12"/>
      <c r="X12" s="8" t="s">
        <v>51</v>
      </c>
      <c r="Z12" s="11">
        <f>SUM(N60:N66)</f>
        <v>41.65900621118013</v>
      </c>
      <c r="AA12" s="5">
        <f t="shared" si="5"/>
        <v>4.9068322981366475</v>
      </c>
      <c r="AB12" s="11">
        <f>SUM(Q60:Q66)+SUM(R60:R66)</f>
        <v>81</v>
      </c>
      <c r="AC12" s="11">
        <f>100*SUM(R60:R66)/AB12</f>
        <v>98.76543209876543</v>
      </c>
    </row>
    <row r="13" spans="1:29" ht="15">
      <c r="A13" s="19">
        <v>32756</v>
      </c>
      <c r="B13" s="12">
        <v>1</v>
      </c>
      <c r="C13"/>
      <c r="D13"/>
      <c r="E13" s="12">
        <v>7</v>
      </c>
      <c r="F13"/>
      <c r="G13"/>
      <c r="H13" s="12">
        <v>1</v>
      </c>
      <c r="I13" s="12">
        <v>3</v>
      </c>
      <c r="J13" s="9">
        <f t="shared" si="6"/>
        <v>6</v>
      </c>
      <c r="K13" s="9">
        <f t="shared" si="0"/>
        <v>4</v>
      </c>
      <c r="L13" s="9">
        <f t="shared" si="7"/>
        <v>49</v>
      </c>
      <c r="M13" s="9">
        <f t="shared" si="7"/>
        <v>21</v>
      </c>
      <c r="N13" s="5">
        <f t="shared" si="1"/>
        <v>5.273291925465839</v>
      </c>
      <c r="O13" s="11">
        <f t="shared" si="8"/>
        <v>36.91304347826087</v>
      </c>
      <c r="P13" s="5">
        <f t="shared" si="2"/>
        <v>4.3478260869565215</v>
      </c>
      <c r="Q13" s="9">
        <f t="shared" si="3"/>
        <v>1</v>
      </c>
      <c r="R13" s="9">
        <f t="shared" si="4"/>
        <v>11</v>
      </c>
      <c r="W13"/>
      <c r="Y13" s="8" t="s">
        <v>52</v>
      </c>
      <c r="Z13" s="11">
        <f>SUM(N67:N73)</f>
        <v>41.65900621118013</v>
      </c>
      <c r="AA13" s="5">
        <f t="shared" si="5"/>
        <v>4.9068322981366475</v>
      </c>
      <c r="AB13" s="11">
        <f>SUM(Q67:Q73)+SUM(R67:R73)</f>
        <v>83</v>
      </c>
      <c r="AC13" s="11">
        <f>100*SUM(R67:R73)/AB13</f>
        <v>97.59036144578313</v>
      </c>
    </row>
    <row r="14" spans="1:29" ht="15">
      <c r="A14" s="19">
        <v>32757</v>
      </c>
      <c r="B14" s="12">
        <v>1</v>
      </c>
      <c r="C14"/>
      <c r="D14"/>
      <c r="E14" s="12">
        <v>6</v>
      </c>
      <c r="F14"/>
      <c r="G14"/>
      <c r="H14" s="12">
        <v>2</v>
      </c>
      <c r="I14" s="12">
        <v>3</v>
      </c>
      <c r="J14" s="9">
        <f t="shared" si="6"/>
        <v>5</v>
      </c>
      <c r="K14" s="9">
        <f t="shared" si="0"/>
        <v>5</v>
      </c>
      <c r="L14" s="9">
        <f t="shared" si="7"/>
        <v>54</v>
      </c>
      <c r="M14" s="9">
        <f t="shared" si="7"/>
        <v>26</v>
      </c>
      <c r="N14" s="5">
        <f t="shared" si="1"/>
        <v>5.273291925465839</v>
      </c>
      <c r="O14" s="11">
        <f t="shared" si="8"/>
        <v>42.18633540372671</v>
      </c>
      <c r="P14" s="5">
        <f t="shared" si="2"/>
        <v>4.968944099378882</v>
      </c>
      <c r="Q14" s="9">
        <f t="shared" si="3"/>
        <v>1</v>
      </c>
      <c r="R14" s="9">
        <f t="shared" si="4"/>
        <v>11</v>
      </c>
      <c r="T14" s="8"/>
      <c r="W14"/>
      <c r="X14" s="8" t="s">
        <v>53</v>
      </c>
      <c r="Z14" s="11">
        <f>SUM(N74:N80)</f>
        <v>33.749068322981365</v>
      </c>
      <c r="AA14" s="5">
        <f t="shared" si="5"/>
        <v>3.975155279503106</v>
      </c>
      <c r="AB14" s="11">
        <f>SUM(Q74:Q80)+SUM(R74:R80)</f>
        <v>68</v>
      </c>
      <c r="AC14" s="11">
        <f>100*SUM(R74:R80)/AB14</f>
        <v>97.05882352941177</v>
      </c>
    </row>
    <row r="15" spans="1:29" ht="15">
      <c r="A15" s="19">
        <v>32758</v>
      </c>
      <c r="B15"/>
      <c r="C15"/>
      <c r="D15" s="12">
        <v>1</v>
      </c>
      <c r="E15" s="12">
        <v>4</v>
      </c>
      <c r="F15"/>
      <c r="G15" s="12">
        <v>3</v>
      </c>
      <c r="H15" s="12">
        <v>2</v>
      </c>
      <c r="I15" s="12">
        <v>4</v>
      </c>
      <c r="J15" s="9">
        <f t="shared" si="6"/>
        <v>5</v>
      </c>
      <c r="K15" s="9">
        <f t="shared" si="0"/>
        <v>3</v>
      </c>
      <c r="L15" s="9">
        <f t="shared" si="7"/>
        <v>59</v>
      </c>
      <c r="M15" s="9">
        <f t="shared" si="7"/>
        <v>29</v>
      </c>
      <c r="N15" s="5">
        <f t="shared" si="1"/>
        <v>4.218633540372671</v>
      </c>
      <c r="O15" s="11">
        <f t="shared" si="8"/>
        <v>46.40496894409938</v>
      </c>
      <c r="P15" s="5">
        <f t="shared" si="2"/>
        <v>5.465838509316771</v>
      </c>
      <c r="Q15" s="9">
        <f t="shared" si="3"/>
        <v>3</v>
      </c>
      <c r="R15" s="9">
        <f t="shared" si="4"/>
        <v>11</v>
      </c>
      <c r="T15" s="8"/>
      <c r="W15"/>
      <c r="Y15" s="8" t="s">
        <v>54</v>
      </c>
      <c r="Z15" s="11">
        <f>SUM(N81:N87)</f>
        <v>23.202484472049687</v>
      </c>
      <c r="AA15" s="5">
        <f t="shared" si="5"/>
        <v>2.732919254658385</v>
      </c>
      <c r="AB15" s="11">
        <f>SUM(Q81:Q87)+SUM(R81:R87)</f>
        <v>52</v>
      </c>
      <c r="AC15" s="11">
        <f>100*SUM(R81:R87)/AB15</f>
        <v>92.3076923076923</v>
      </c>
    </row>
    <row r="16" spans="1:29" ht="15">
      <c r="A16" s="19">
        <v>32759</v>
      </c>
      <c r="B16"/>
      <c r="C16" s="12">
        <v>2</v>
      </c>
      <c r="D16" s="12">
        <v>3</v>
      </c>
      <c r="E16" s="12">
        <v>9</v>
      </c>
      <c r="F16"/>
      <c r="G16"/>
      <c r="H16" s="12">
        <v>1</v>
      </c>
      <c r="I16" s="12">
        <v>9</v>
      </c>
      <c r="J16" s="9">
        <f t="shared" si="6"/>
        <v>10</v>
      </c>
      <c r="K16" s="9">
        <f t="shared" si="0"/>
        <v>10</v>
      </c>
      <c r="L16" s="9">
        <f t="shared" si="7"/>
        <v>69</v>
      </c>
      <c r="M16" s="9">
        <f t="shared" si="7"/>
        <v>39</v>
      </c>
      <c r="N16" s="5">
        <f t="shared" si="1"/>
        <v>10.546583850931677</v>
      </c>
      <c r="O16" s="11">
        <f t="shared" si="8"/>
        <v>56.951552795031056</v>
      </c>
      <c r="P16" s="5">
        <f t="shared" si="2"/>
        <v>6.708074534161491</v>
      </c>
      <c r="Q16" s="9">
        <f t="shared" si="3"/>
        <v>2</v>
      </c>
      <c r="R16" s="9">
        <f t="shared" si="4"/>
        <v>22</v>
      </c>
      <c r="X16" s="8" t="s">
        <v>55</v>
      </c>
      <c r="Z16" s="11">
        <f>SUM(N88:N94)</f>
        <v>3.1639751552795032</v>
      </c>
      <c r="AA16" s="5">
        <f t="shared" si="5"/>
        <v>0.3726708074534162</v>
      </c>
      <c r="AB16" s="11">
        <f>SUM(Q88:Q94)+SUM(R88:R94)</f>
        <v>8</v>
      </c>
      <c r="AC16" s="11">
        <f>100*SUM(R88:R94)/AB16</f>
        <v>87.5</v>
      </c>
    </row>
    <row r="17" spans="1:29" ht="15">
      <c r="A17" s="19">
        <v>32760</v>
      </c>
      <c r="B17"/>
      <c r="C17" s="12">
        <v>1</v>
      </c>
      <c r="D17" s="12">
        <v>3</v>
      </c>
      <c r="E17" s="12">
        <v>9</v>
      </c>
      <c r="F17"/>
      <c r="G17" s="12">
        <v>2</v>
      </c>
      <c r="H17" s="12">
        <v>2</v>
      </c>
      <c r="I17" s="12">
        <v>3</v>
      </c>
      <c r="J17" s="9">
        <f t="shared" si="6"/>
        <v>11</v>
      </c>
      <c r="K17" s="9">
        <f t="shared" si="0"/>
        <v>3</v>
      </c>
      <c r="L17" s="9">
        <f t="shared" si="7"/>
        <v>80</v>
      </c>
      <c r="M17" s="9">
        <f t="shared" si="7"/>
        <v>42</v>
      </c>
      <c r="N17" s="5">
        <f t="shared" si="1"/>
        <v>7.3826086956521735</v>
      </c>
      <c r="O17" s="11">
        <f t="shared" si="8"/>
        <v>64.33416149068323</v>
      </c>
      <c r="P17" s="5">
        <f t="shared" si="2"/>
        <v>7.577639751552795</v>
      </c>
      <c r="Q17" s="9">
        <f t="shared" si="3"/>
        <v>3</v>
      </c>
      <c r="R17" s="9">
        <f t="shared" si="4"/>
        <v>17</v>
      </c>
      <c r="T17" s="8"/>
      <c r="X17"/>
      <c r="Y17" s="8" t="s">
        <v>56</v>
      </c>
      <c r="Z17" s="11">
        <f>SUM(N95:N101)</f>
        <v>2.636645962732919</v>
      </c>
      <c r="AA17" s="5">
        <f t="shared" si="5"/>
        <v>0.3105590062111801</v>
      </c>
      <c r="AB17" s="11">
        <f>SUM(Q95:Q101)+SUM(R95:R101)</f>
        <v>5</v>
      </c>
      <c r="AC17" s="11">
        <f>100*SUM(R95:R101)/AB17</f>
        <v>100</v>
      </c>
    </row>
    <row r="18" spans="1:27" ht="15">
      <c r="A18" s="19">
        <v>32761</v>
      </c>
      <c r="B18" s="12">
        <v>1</v>
      </c>
      <c r="C18"/>
      <c r="D18" s="12">
        <v>2</v>
      </c>
      <c r="E18" s="12">
        <v>5</v>
      </c>
      <c r="F18"/>
      <c r="G18" s="12">
        <v>1</v>
      </c>
      <c r="H18" s="12">
        <v>1</v>
      </c>
      <c r="I18" s="12">
        <v>7</v>
      </c>
      <c r="J18" s="9">
        <f t="shared" si="6"/>
        <v>6</v>
      </c>
      <c r="K18" s="9">
        <f t="shared" si="0"/>
        <v>7</v>
      </c>
      <c r="L18" s="9">
        <f t="shared" si="7"/>
        <v>86</v>
      </c>
      <c r="M18" s="9">
        <f t="shared" si="7"/>
        <v>49</v>
      </c>
      <c r="N18" s="5">
        <f t="shared" si="1"/>
        <v>6.8552795031055895</v>
      </c>
      <c r="O18" s="11">
        <f t="shared" si="8"/>
        <v>71.18944099378882</v>
      </c>
      <c r="P18" s="5">
        <f t="shared" si="2"/>
        <v>8.385093167701864</v>
      </c>
      <c r="Q18" s="9">
        <f t="shared" si="3"/>
        <v>2</v>
      </c>
      <c r="R18" s="9">
        <f t="shared" si="4"/>
        <v>15</v>
      </c>
      <c r="T18" s="8"/>
      <c r="Y18" s="8" t="s">
        <v>57</v>
      </c>
      <c r="Z18" s="9">
        <f>SUM(Z4:Z17)</f>
        <v>848.9999999999999</v>
      </c>
      <c r="AA18" s="9">
        <f>SUM(AA4:AA17)</f>
        <v>100.00000000000001</v>
      </c>
    </row>
    <row r="19" spans="1:29" ht="15">
      <c r="A19" s="19">
        <v>32762</v>
      </c>
      <c r="B19"/>
      <c r="C19" s="12">
        <v>1</v>
      </c>
      <c r="D19" s="12">
        <v>2</v>
      </c>
      <c r="E19" s="12">
        <v>8</v>
      </c>
      <c r="F19"/>
      <c r="G19" s="12">
        <v>1</v>
      </c>
      <c r="H19"/>
      <c r="I19" s="12">
        <v>3</v>
      </c>
      <c r="J19" s="9">
        <f t="shared" si="6"/>
        <v>9</v>
      </c>
      <c r="K19" s="9">
        <f t="shared" si="0"/>
        <v>2</v>
      </c>
      <c r="L19" s="9">
        <f t="shared" si="7"/>
        <v>95</v>
      </c>
      <c r="M19" s="9">
        <f t="shared" si="7"/>
        <v>51</v>
      </c>
      <c r="N19" s="5">
        <f t="shared" si="1"/>
        <v>5.8006211180124225</v>
      </c>
      <c r="O19" s="11">
        <f t="shared" si="8"/>
        <v>76.99006211180125</v>
      </c>
      <c r="P19" s="5">
        <f t="shared" si="2"/>
        <v>9.06832298136646</v>
      </c>
      <c r="Q19" s="9">
        <f t="shared" si="3"/>
        <v>2</v>
      </c>
      <c r="R19" s="9">
        <f t="shared" si="4"/>
        <v>13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3</v>
      </c>
      <c r="E20" s="12">
        <v>2</v>
      </c>
      <c r="F20"/>
      <c r="G20"/>
      <c r="H20" s="12">
        <v>1</v>
      </c>
      <c r="I20"/>
      <c r="J20" s="9">
        <f t="shared" si="6"/>
        <v>5</v>
      </c>
      <c r="K20" s="9">
        <f t="shared" si="0"/>
        <v>1</v>
      </c>
      <c r="L20" s="9">
        <f t="shared" si="7"/>
        <v>100</v>
      </c>
      <c r="M20" s="9">
        <f t="shared" si="7"/>
        <v>52</v>
      </c>
      <c r="N20" s="5">
        <f t="shared" si="1"/>
        <v>3.163975155279503</v>
      </c>
      <c r="O20" s="11">
        <f t="shared" si="8"/>
        <v>80.15403726708075</v>
      </c>
      <c r="P20" s="5">
        <f t="shared" si="2"/>
        <v>9.440993788819876</v>
      </c>
      <c r="Q20" s="9">
        <f t="shared" si="3"/>
        <v>0</v>
      </c>
      <c r="R20" s="9">
        <f t="shared" si="4"/>
        <v>6</v>
      </c>
      <c r="T20" s="8"/>
    </row>
    <row r="21" spans="1:25" ht="15">
      <c r="A21" s="19">
        <v>32764</v>
      </c>
      <c r="B21"/>
      <c r="C21" s="12">
        <v>2</v>
      </c>
      <c r="D21" s="12">
        <v>2</v>
      </c>
      <c r="E21" s="12">
        <v>7</v>
      </c>
      <c r="F21"/>
      <c r="G21"/>
      <c r="H21" s="12">
        <v>2</v>
      </c>
      <c r="I21" s="12">
        <v>6</v>
      </c>
      <c r="J21" s="9">
        <f aca="true" t="shared" si="9" ref="J21:J36">-B21-C21+D21+E21</f>
        <v>7</v>
      </c>
      <c r="K21" s="9">
        <f t="shared" si="0"/>
        <v>8</v>
      </c>
      <c r="L21" s="9">
        <f t="shared" si="7"/>
        <v>107</v>
      </c>
      <c r="M21" s="9">
        <f t="shared" si="7"/>
        <v>60</v>
      </c>
      <c r="N21" s="5">
        <f t="shared" si="1"/>
        <v>7.909937888198757</v>
      </c>
      <c r="O21" s="11">
        <f t="shared" si="8"/>
        <v>88.06397515527951</v>
      </c>
      <c r="P21" s="5">
        <f t="shared" si="2"/>
        <v>10.372670807453417</v>
      </c>
      <c r="Q21" s="9">
        <f t="shared" si="3"/>
        <v>2</v>
      </c>
      <c r="R21" s="9">
        <f t="shared" si="4"/>
        <v>17</v>
      </c>
      <c r="T21" s="8"/>
      <c r="X21"/>
      <c r="Y21"/>
    </row>
    <row r="22" spans="1:25" ht="15">
      <c r="A22" s="19">
        <v>32765</v>
      </c>
      <c r="B22" s="12">
        <v>1</v>
      </c>
      <c r="C22"/>
      <c r="D22" s="12">
        <v>6</v>
      </c>
      <c r="E22" s="12">
        <v>10</v>
      </c>
      <c r="F22" s="12">
        <v>2</v>
      </c>
      <c r="G22"/>
      <c r="H22" s="12">
        <v>1</v>
      </c>
      <c r="I22" s="12">
        <v>14</v>
      </c>
      <c r="J22" s="9">
        <f t="shared" si="9"/>
        <v>15</v>
      </c>
      <c r="K22" s="9">
        <f t="shared" si="0"/>
        <v>13</v>
      </c>
      <c r="L22" s="9">
        <f t="shared" si="7"/>
        <v>122</v>
      </c>
      <c r="M22" s="9">
        <f t="shared" si="7"/>
        <v>73</v>
      </c>
      <c r="N22" s="5">
        <f t="shared" si="1"/>
        <v>14.765217391304347</v>
      </c>
      <c r="O22" s="11">
        <f t="shared" si="8"/>
        <v>102.82919254658385</v>
      </c>
      <c r="P22" s="5">
        <f t="shared" si="2"/>
        <v>12.111801242236025</v>
      </c>
      <c r="Q22" s="9">
        <f t="shared" si="3"/>
        <v>3</v>
      </c>
      <c r="R22" s="9">
        <f t="shared" si="4"/>
        <v>31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20</v>
      </c>
      <c r="F23"/>
      <c r="G23" s="12">
        <v>2</v>
      </c>
      <c r="H23" s="12">
        <v>8</v>
      </c>
      <c r="I23" s="12">
        <v>22</v>
      </c>
      <c r="J23" s="9">
        <f t="shared" si="9"/>
        <v>35</v>
      </c>
      <c r="K23" s="9">
        <f t="shared" si="0"/>
        <v>28</v>
      </c>
      <c r="L23" s="9">
        <f t="shared" si="7"/>
        <v>157</v>
      </c>
      <c r="M23" s="9">
        <f t="shared" si="7"/>
        <v>101</v>
      </c>
      <c r="N23" s="5">
        <f t="shared" si="1"/>
        <v>33.221739130434784</v>
      </c>
      <c r="O23" s="11">
        <f t="shared" si="8"/>
        <v>136.05093167701864</v>
      </c>
      <c r="P23" s="5">
        <f t="shared" si="2"/>
        <v>16.024844720496894</v>
      </c>
      <c r="Q23" s="9">
        <f t="shared" si="3"/>
        <v>4</v>
      </c>
      <c r="R23" s="9">
        <f t="shared" si="4"/>
        <v>67</v>
      </c>
      <c r="T23" s="8"/>
      <c r="X23"/>
      <c r="Y23"/>
    </row>
    <row r="24" spans="1:25" ht="15">
      <c r="A24" s="19">
        <v>32767</v>
      </c>
      <c r="B24"/>
      <c r="C24"/>
      <c r="D24" s="12">
        <v>13</v>
      </c>
      <c r="E24" s="12">
        <v>31</v>
      </c>
      <c r="F24" s="12">
        <v>2</v>
      </c>
      <c r="G24" s="12">
        <v>1</v>
      </c>
      <c r="H24" s="12">
        <v>8</v>
      </c>
      <c r="I24" s="12">
        <v>18</v>
      </c>
      <c r="J24" s="9">
        <f t="shared" si="9"/>
        <v>44</v>
      </c>
      <c r="K24" s="9">
        <f t="shared" si="0"/>
        <v>23</v>
      </c>
      <c r="L24" s="9">
        <f t="shared" si="7"/>
        <v>201</v>
      </c>
      <c r="M24" s="9">
        <f t="shared" si="7"/>
        <v>124</v>
      </c>
      <c r="N24" s="5">
        <f t="shared" si="1"/>
        <v>35.33105590062112</v>
      </c>
      <c r="O24" s="11">
        <f t="shared" si="8"/>
        <v>171.38198757763976</v>
      </c>
      <c r="P24" s="5">
        <f t="shared" si="2"/>
        <v>20.186335403726712</v>
      </c>
      <c r="Q24" s="9">
        <f t="shared" si="3"/>
        <v>3</v>
      </c>
      <c r="R24" s="9">
        <f t="shared" si="4"/>
        <v>70</v>
      </c>
      <c r="T24" s="8"/>
      <c r="X24"/>
      <c r="Y24"/>
    </row>
    <row r="25" spans="1:25" ht="15">
      <c r="A25" s="19">
        <v>32768</v>
      </c>
      <c r="B25"/>
      <c r="C25"/>
      <c r="D25" s="12">
        <v>8</v>
      </c>
      <c r="E25" s="12">
        <v>31</v>
      </c>
      <c r="F25"/>
      <c r="G25" s="12">
        <v>3</v>
      </c>
      <c r="H25" s="12">
        <v>3</v>
      </c>
      <c r="I25" s="12">
        <v>20</v>
      </c>
      <c r="J25" s="9">
        <f t="shared" si="9"/>
        <v>39</v>
      </c>
      <c r="K25" s="9">
        <f t="shared" si="0"/>
        <v>20</v>
      </c>
      <c r="L25" s="9">
        <f aca="true" t="shared" si="10" ref="L25:M44">L24+J25</f>
        <v>240</v>
      </c>
      <c r="M25" s="9">
        <f t="shared" si="10"/>
        <v>144</v>
      </c>
      <c r="N25" s="5">
        <f t="shared" si="1"/>
        <v>31.112422360248445</v>
      </c>
      <c r="O25" s="11">
        <f t="shared" si="8"/>
        <v>202.4944099378882</v>
      </c>
      <c r="P25" s="5">
        <f t="shared" si="2"/>
        <v>23.850931677018632</v>
      </c>
      <c r="Q25" s="9">
        <f t="shared" si="3"/>
        <v>3</v>
      </c>
      <c r="R25" s="9">
        <f t="shared" si="4"/>
        <v>62</v>
      </c>
      <c r="S25" s="8" t="s">
        <v>59</v>
      </c>
      <c r="X25"/>
      <c r="Y25"/>
    </row>
    <row r="26" spans="1:25" ht="15">
      <c r="A26" s="19">
        <v>32769</v>
      </c>
      <c r="B26" s="12">
        <v>1</v>
      </c>
      <c r="C26" s="12">
        <v>1</v>
      </c>
      <c r="D26" s="12">
        <v>2</v>
      </c>
      <c r="E26" s="12">
        <v>22</v>
      </c>
      <c r="F26"/>
      <c r="G26"/>
      <c r="H26" s="12">
        <v>8</v>
      </c>
      <c r="I26" s="12">
        <v>22</v>
      </c>
      <c r="J26" s="9">
        <f t="shared" si="9"/>
        <v>22</v>
      </c>
      <c r="K26" s="9">
        <f t="shared" si="0"/>
        <v>30</v>
      </c>
      <c r="L26" s="9">
        <f t="shared" si="10"/>
        <v>262</v>
      </c>
      <c r="M26" s="9">
        <f t="shared" si="10"/>
        <v>174</v>
      </c>
      <c r="N26" s="5">
        <f t="shared" si="1"/>
        <v>27.421118012422358</v>
      </c>
      <c r="O26" s="11">
        <f t="shared" si="8"/>
        <v>229.91552795031058</v>
      </c>
      <c r="P26" s="5">
        <f t="shared" si="2"/>
        <v>27.080745341614907</v>
      </c>
      <c r="Q26" s="9">
        <f t="shared" si="3"/>
        <v>2</v>
      </c>
      <c r="R26" s="9">
        <f t="shared" si="4"/>
        <v>54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3</v>
      </c>
      <c r="E27" s="12">
        <v>15</v>
      </c>
      <c r="F27"/>
      <c r="G27"/>
      <c r="H27" s="12">
        <v>5</v>
      </c>
      <c r="I27" s="12">
        <v>12</v>
      </c>
      <c r="J27" s="9">
        <f t="shared" si="9"/>
        <v>17</v>
      </c>
      <c r="K27" s="9">
        <f t="shared" si="0"/>
        <v>17</v>
      </c>
      <c r="L27" s="9">
        <f t="shared" si="10"/>
        <v>279</v>
      </c>
      <c r="M27" s="9">
        <f t="shared" si="10"/>
        <v>191</v>
      </c>
      <c r="N27" s="5">
        <f t="shared" si="1"/>
        <v>17.92919254658385</v>
      </c>
      <c r="O27" s="11">
        <f t="shared" si="8"/>
        <v>247.8447204968944</v>
      </c>
      <c r="P27" s="5">
        <f t="shared" si="2"/>
        <v>29.19254658385093</v>
      </c>
      <c r="Q27" s="9">
        <f t="shared" si="3"/>
        <v>1</v>
      </c>
      <c r="R27" s="9">
        <f t="shared" si="4"/>
        <v>35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7</v>
      </c>
      <c r="E28" s="12">
        <v>17</v>
      </c>
      <c r="F28"/>
      <c r="G28" s="12">
        <v>1</v>
      </c>
      <c r="H28" s="12">
        <v>3</v>
      </c>
      <c r="I28" s="12">
        <v>12</v>
      </c>
      <c r="J28" s="9">
        <f t="shared" si="9"/>
        <v>23</v>
      </c>
      <c r="K28" s="9">
        <f t="shared" si="0"/>
        <v>14</v>
      </c>
      <c r="L28" s="9">
        <f t="shared" si="10"/>
        <v>302</v>
      </c>
      <c r="M28" s="9">
        <f t="shared" si="10"/>
        <v>205</v>
      </c>
      <c r="N28" s="5">
        <f t="shared" si="1"/>
        <v>19.511180124223603</v>
      </c>
      <c r="O28" s="11">
        <f t="shared" si="8"/>
        <v>267.355900621118</v>
      </c>
      <c r="P28" s="5">
        <f t="shared" si="2"/>
        <v>31.490683229813662</v>
      </c>
      <c r="Q28" s="9">
        <f t="shared" si="3"/>
        <v>2</v>
      </c>
      <c r="R28" s="9">
        <f t="shared" si="4"/>
        <v>39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8</v>
      </c>
      <c r="E29" s="12">
        <v>27</v>
      </c>
      <c r="F29" s="12">
        <v>1</v>
      </c>
      <c r="G29" s="12">
        <v>1</v>
      </c>
      <c r="H29" s="12">
        <v>18</v>
      </c>
      <c r="I29" s="12">
        <v>27</v>
      </c>
      <c r="J29" s="9">
        <f t="shared" si="9"/>
        <v>33</v>
      </c>
      <c r="K29" s="9">
        <f t="shared" si="0"/>
        <v>43</v>
      </c>
      <c r="L29" s="9">
        <f t="shared" si="10"/>
        <v>335</v>
      </c>
      <c r="M29" s="9">
        <f t="shared" si="10"/>
        <v>248</v>
      </c>
      <c r="N29" s="5">
        <f t="shared" si="1"/>
        <v>40.07701863354037</v>
      </c>
      <c r="O29" s="11">
        <f t="shared" si="8"/>
        <v>307.4329192546584</v>
      </c>
      <c r="P29" s="5">
        <f t="shared" si="2"/>
        <v>36.2111801242236</v>
      </c>
      <c r="Q29" s="9">
        <f t="shared" si="3"/>
        <v>4</v>
      </c>
      <c r="R29" s="9">
        <f t="shared" si="4"/>
        <v>80</v>
      </c>
    </row>
    <row r="30" spans="1:20" ht="15">
      <c r="A30" s="19">
        <v>32773</v>
      </c>
      <c r="B30" s="12">
        <v>3</v>
      </c>
      <c r="C30" s="12">
        <v>1</v>
      </c>
      <c r="D30" s="12">
        <v>6</v>
      </c>
      <c r="E30" s="12">
        <v>7</v>
      </c>
      <c r="F30"/>
      <c r="G30" s="12">
        <v>3</v>
      </c>
      <c r="H30" s="12">
        <v>8</v>
      </c>
      <c r="I30" s="12">
        <v>6</v>
      </c>
      <c r="J30" s="9">
        <f t="shared" si="9"/>
        <v>9</v>
      </c>
      <c r="K30" s="9">
        <f t="shared" si="0"/>
        <v>11</v>
      </c>
      <c r="L30" s="9">
        <f t="shared" si="10"/>
        <v>344</v>
      </c>
      <c r="M30" s="9">
        <f t="shared" si="10"/>
        <v>259</v>
      </c>
      <c r="N30" s="5">
        <f t="shared" si="1"/>
        <v>10.546583850931677</v>
      </c>
      <c r="O30" s="11">
        <f t="shared" si="8"/>
        <v>317.97950310559</v>
      </c>
      <c r="P30" s="5">
        <f t="shared" si="2"/>
        <v>37.45341614906832</v>
      </c>
      <c r="Q30" s="9">
        <f t="shared" si="3"/>
        <v>7</v>
      </c>
      <c r="R30" s="9">
        <f t="shared" si="4"/>
        <v>27</v>
      </c>
      <c r="T30" s="8"/>
    </row>
    <row r="31" spans="1:20" ht="15">
      <c r="A31" s="19">
        <v>32774</v>
      </c>
      <c r="B31" s="12">
        <v>2</v>
      </c>
      <c r="C31"/>
      <c r="D31" s="12">
        <v>1</v>
      </c>
      <c r="E31"/>
      <c r="F31"/>
      <c r="G31"/>
      <c r="H31"/>
      <c r="I31" s="12">
        <v>1</v>
      </c>
      <c r="J31" s="9">
        <f t="shared" si="9"/>
        <v>-1</v>
      </c>
      <c r="K31" s="9">
        <f t="shared" si="0"/>
        <v>1</v>
      </c>
      <c r="L31" s="9">
        <f t="shared" si="10"/>
        <v>343</v>
      </c>
      <c r="M31" s="9">
        <f t="shared" si="10"/>
        <v>260</v>
      </c>
      <c r="N31" s="5">
        <f t="shared" si="1"/>
        <v>0</v>
      </c>
      <c r="O31" s="11">
        <f t="shared" si="8"/>
        <v>317.97950310559</v>
      </c>
      <c r="P31" s="5">
        <f t="shared" si="2"/>
        <v>37.45341614906832</v>
      </c>
      <c r="Q31" s="9">
        <f t="shared" si="3"/>
        <v>2</v>
      </c>
      <c r="R31" s="9">
        <f t="shared" si="4"/>
        <v>2</v>
      </c>
      <c r="T31" s="8"/>
    </row>
    <row r="32" spans="1:18" ht="15">
      <c r="A32" s="19">
        <v>32775</v>
      </c>
      <c r="B32" s="12">
        <v>1</v>
      </c>
      <c r="C32" s="12">
        <v>1</v>
      </c>
      <c r="D32" s="12">
        <v>37</v>
      </c>
      <c r="E32" s="12">
        <v>28</v>
      </c>
      <c r="F32" s="12">
        <v>1</v>
      </c>
      <c r="G32" s="12">
        <v>1</v>
      </c>
      <c r="H32" s="12">
        <v>24</v>
      </c>
      <c r="I32" s="12">
        <v>48</v>
      </c>
      <c r="J32" s="9">
        <f t="shared" si="9"/>
        <v>63</v>
      </c>
      <c r="K32" s="9">
        <f t="shared" si="0"/>
        <v>70</v>
      </c>
      <c r="L32" s="9">
        <f t="shared" si="10"/>
        <v>406</v>
      </c>
      <c r="M32" s="9">
        <f t="shared" si="10"/>
        <v>330</v>
      </c>
      <c r="N32" s="5">
        <f t="shared" si="1"/>
        <v>70.13478260869564</v>
      </c>
      <c r="O32" s="11">
        <f t="shared" si="8"/>
        <v>388.11428571428564</v>
      </c>
      <c r="P32" s="5">
        <f t="shared" si="2"/>
        <v>45.71428571428571</v>
      </c>
      <c r="Q32" s="9">
        <f t="shared" si="3"/>
        <v>4</v>
      </c>
      <c r="R32" s="9">
        <f t="shared" si="4"/>
        <v>137</v>
      </c>
    </row>
    <row r="33" spans="1:18" ht="15">
      <c r="A33" s="19">
        <v>32776</v>
      </c>
      <c r="B33"/>
      <c r="C33" s="12">
        <v>2</v>
      </c>
      <c r="D33" s="12">
        <v>18</v>
      </c>
      <c r="E33" s="12">
        <v>14</v>
      </c>
      <c r="F33" s="12">
        <v>1</v>
      </c>
      <c r="G33" s="12">
        <v>3</v>
      </c>
      <c r="H33" s="12">
        <v>16</v>
      </c>
      <c r="I33" s="12">
        <v>7</v>
      </c>
      <c r="J33" s="9">
        <f t="shared" si="9"/>
        <v>30</v>
      </c>
      <c r="K33" s="9">
        <f t="shared" si="0"/>
        <v>19</v>
      </c>
      <c r="L33" s="9">
        <f t="shared" si="10"/>
        <v>436</v>
      </c>
      <c r="M33" s="9">
        <f t="shared" si="10"/>
        <v>349</v>
      </c>
      <c r="N33" s="5">
        <f t="shared" si="1"/>
        <v>25.839130434782607</v>
      </c>
      <c r="O33" s="11">
        <f t="shared" si="8"/>
        <v>413.95341614906823</v>
      </c>
      <c r="P33" s="5">
        <f t="shared" si="2"/>
        <v>48.757763975155264</v>
      </c>
      <c r="Q33" s="9">
        <f t="shared" si="3"/>
        <v>6</v>
      </c>
      <c r="R33" s="9">
        <f t="shared" si="4"/>
        <v>55</v>
      </c>
    </row>
    <row r="34" spans="1:18" ht="15">
      <c r="A34" s="19">
        <v>32777</v>
      </c>
      <c r="B34"/>
      <c r="C34"/>
      <c r="D34" s="12">
        <v>5</v>
      </c>
      <c r="E34" s="12">
        <v>6</v>
      </c>
      <c r="F34"/>
      <c r="G34" s="12">
        <v>2</v>
      </c>
      <c r="H34" s="12">
        <v>4</v>
      </c>
      <c r="I34" s="12">
        <v>4</v>
      </c>
      <c r="J34" s="9">
        <f t="shared" si="9"/>
        <v>11</v>
      </c>
      <c r="K34" s="9">
        <f t="shared" si="0"/>
        <v>6</v>
      </c>
      <c r="L34" s="9">
        <f t="shared" si="10"/>
        <v>447</v>
      </c>
      <c r="M34" s="9">
        <f t="shared" si="10"/>
        <v>355</v>
      </c>
      <c r="N34" s="5">
        <f t="shared" si="1"/>
        <v>8.964596273291924</v>
      </c>
      <c r="O34" s="11">
        <f t="shared" si="8"/>
        <v>422.91801242236016</v>
      </c>
      <c r="P34" s="5">
        <f t="shared" si="2"/>
        <v>49.813664596273284</v>
      </c>
      <c r="Q34" s="9">
        <f t="shared" si="3"/>
        <v>2</v>
      </c>
      <c r="R34" s="9">
        <f t="shared" si="4"/>
        <v>19</v>
      </c>
    </row>
    <row r="35" spans="1:18" ht="15">
      <c r="A35" s="19">
        <v>32778</v>
      </c>
      <c r="B35"/>
      <c r="C35"/>
      <c r="D35" s="12">
        <v>8</v>
      </c>
      <c r="E35" s="12">
        <v>15</v>
      </c>
      <c r="F35"/>
      <c r="G35"/>
      <c r="H35" s="12">
        <v>5</v>
      </c>
      <c r="I35" s="12">
        <v>18</v>
      </c>
      <c r="J35" s="9">
        <f t="shared" si="9"/>
        <v>23</v>
      </c>
      <c r="K35" s="9">
        <f t="shared" si="0"/>
        <v>23</v>
      </c>
      <c r="L35" s="9">
        <f t="shared" si="10"/>
        <v>470</v>
      </c>
      <c r="M35" s="9">
        <f t="shared" si="10"/>
        <v>378</v>
      </c>
      <c r="N35" s="5">
        <f t="shared" si="1"/>
        <v>24.257142857142856</v>
      </c>
      <c r="O35" s="11">
        <f t="shared" si="8"/>
        <v>447.17515527950303</v>
      </c>
      <c r="P35" s="5">
        <f t="shared" si="2"/>
        <v>52.67080745341614</v>
      </c>
      <c r="Q35" s="9">
        <f t="shared" si="3"/>
        <v>0</v>
      </c>
      <c r="R35" s="9">
        <f t="shared" si="4"/>
        <v>46</v>
      </c>
    </row>
    <row r="36" spans="1:18" ht="15">
      <c r="A36" s="19">
        <v>32779</v>
      </c>
      <c r="B36"/>
      <c r="C36" s="12">
        <v>1</v>
      </c>
      <c r="D36" s="12">
        <v>5</v>
      </c>
      <c r="E36" s="12">
        <v>4</v>
      </c>
      <c r="F36"/>
      <c r="G36"/>
      <c r="H36" s="12">
        <v>5</v>
      </c>
      <c r="I36" s="12">
        <v>9</v>
      </c>
      <c r="J36" s="9">
        <f t="shared" si="9"/>
        <v>8</v>
      </c>
      <c r="K36" s="9">
        <f aca="true" t="shared" si="11" ref="K36:K67">-F36-G36+H36+I36</f>
        <v>14</v>
      </c>
      <c r="L36" s="9">
        <f t="shared" si="10"/>
        <v>478</v>
      </c>
      <c r="M36" s="9">
        <f t="shared" si="10"/>
        <v>392</v>
      </c>
      <c r="N36" s="5">
        <f aca="true" t="shared" si="12" ref="N36:N67">(+J36+K36)*($J$103/($J$103+$K$103))</f>
        <v>11.601242236024845</v>
      </c>
      <c r="O36" s="11">
        <f t="shared" si="8"/>
        <v>458.7763975155279</v>
      </c>
      <c r="P36" s="5">
        <f aca="true" t="shared" si="13" ref="P36:P67">O36*100/$N$103</f>
        <v>54.03726708074533</v>
      </c>
      <c r="Q36" s="9">
        <f aca="true" t="shared" si="14" ref="Q36:Q67">+B36+C36+F36+G36</f>
        <v>1</v>
      </c>
      <c r="R36" s="9">
        <f aca="true" t="shared" si="15" ref="R36:R67">D36+E36+H36+I36</f>
        <v>23</v>
      </c>
    </row>
    <row r="37" spans="1:18" ht="15">
      <c r="A37" s="19">
        <v>32780</v>
      </c>
      <c r="B37" s="12">
        <v>1</v>
      </c>
      <c r="C37"/>
      <c r="D37" s="12">
        <v>10</v>
      </c>
      <c r="E37" s="12">
        <v>14</v>
      </c>
      <c r="F37"/>
      <c r="G37"/>
      <c r="H37" s="12">
        <v>7</v>
      </c>
      <c r="I37" s="12">
        <v>6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501</v>
      </c>
      <c r="M37" s="9">
        <f t="shared" si="10"/>
        <v>405</v>
      </c>
      <c r="N37" s="5">
        <f t="shared" si="12"/>
        <v>18.98385093167702</v>
      </c>
      <c r="O37" s="11">
        <f aca="true" t="shared" si="17" ref="O37:O68">O36+N37</f>
        <v>477.7602484472049</v>
      </c>
      <c r="P37" s="5">
        <f t="shared" si="13"/>
        <v>56.27329192546583</v>
      </c>
      <c r="Q37" s="9">
        <f t="shared" si="14"/>
        <v>1</v>
      </c>
      <c r="R37" s="9">
        <f t="shared" si="15"/>
        <v>37</v>
      </c>
    </row>
    <row r="38" spans="1:18" ht="15">
      <c r="A38" s="19">
        <v>32781</v>
      </c>
      <c r="B38"/>
      <c r="C38"/>
      <c r="D38"/>
      <c r="E38" s="12">
        <v>1</v>
      </c>
      <c r="F38"/>
      <c r="G38"/>
      <c r="H38"/>
      <c r="I38"/>
      <c r="J38" s="9">
        <f t="shared" si="16"/>
        <v>1</v>
      </c>
      <c r="K38" s="9">
        <f t="shared" si="11"/>
        <v>0</v>
      </c>
      <c r="L38" s="9">
        <f t="shared" si="10"/>
        <v>502</v>
      </c>
      <c r="M38" s="9">
        <f t="shared" si="10"/>
        <v>405</v>
      </c>
      <c r="N38" s="5">
        <f t="shared" si="12"/>
        <v>0.5273291925465838</v>
      </c>
      <c r="O38" s="11">
        <f t="shared" si="17"/>
        <v>478.2875776397515</v>
      </c>
      <c r="P38" s="5">
        <f t="shared" si="13"/>
        <v>56.335403726708066</v>
      </c>
      <c r="Q38" s="9">
        <f t="shared" si="14"/>
        <v>0</v>
      </c>
      <c r="R38" s="9">
        <f t="shared" si="15"/>
        <v>1</v>
      </c>
    </row>
    <row r="39" spans="1:19" ht="15">
      <c r="A39" s="19">
        <v>32782</v>
      </c>
      <c r="B39"/>
      <c r="C39"/>
      <c r="D39" s="12">
        <v>7</v>
      </c>
      <c r="E39" s="12">
        <v>4</v>
      </c>
      <c r="F39" s="12">
        <v>1</v>
      </c>
      <c r="G39"/>
      <c r="H39" s="12">
        <v>10</v>
      </c>
      <c r="I39" s="12">
        <v>8</v>
      </c>
      <c r="J39" s="9">
        <f t="shared" si="16"/>
        <v>11</v>
      </c>
      <c r="K39" s="9">
        <f t="shared" si="11"/>
        <v>17</v>
      </c>
      <c r="L39" s="9">
        <f t="shared" si="10"/>
        <v>513</v>
      </c>
      <c r="M39" s="9">
        <f t="shared" si="10"/>
        <v>422</v>
      </c>
      <c r="N39" s="5">
        <f t="shared" si="12"/>
        <v>14.765217391304347</v>
      </c>
      <c r="O39" s="11">
        <f t="shared" si="17"/>
        <v>493.05279503105584</v>
      </c>
      <c r="P39" s="5">
        <f t="shared" si="13"/>
        <v>58.07453416149068</v>
      </c>
      <c r="Q39" s="9">
        <f t="shared" si="14"/>
        <v>1</v>
      </c>
      <c r="R39" s="9">
        <f t="shared" si="15"/>
        <v>29</v>
      </c>
      <c r="S39" s="8" t="s">
        <v>60</v>
      </c>
    </row>
    <row r="40" spans="1:18" ht="15">
      <c r="A40" s="19">
        <v>32783</v>
      </c>
      <c r="B40" s="12">
        <v>2</v>
      </c>
      <c r="C40" s="12">
        <v>2</v>
      </c>
      <c r="D40" s="12">
        <v>12</v>
      </c>
      <c r="E40" s="12">
        <v>13</v>
      </c>
      <c r="F40" s="12">
        <v>1</v>
      </c>
      <c r="G40" s="12">
        <v>1</v>
      </c>
      <c r="H40" s="12">
        <v>10</v>
      </c>
      <c r="I40" s="12">
        <v>10</v>
      </c>
      <c r="J40" s="9">
        <f t="shared" si="16"/>
        <v>21</v>
      </c>
      <c r="K40" s="9">
        <f t="shared" si="11"/>
        <v>18</v>
      </c>
      <c r="L40" s="9">
        <f t="shared" si="10"/>
        <v>534</v>
      </c>
      <c r="M40" s="9">
        <f t="shared" si="10"/>
        <v>440</v>
      </c>
      <c r="N40" s="5">
        <f t="shared" si="12"/>
        <v>20.56583850931677</v>
      </c>
      <c r="O40" s="11">
        <f t="shared" si="17"/>
        <v>513.6186335403726</v>
      </c>
      <c r="P40" s="5">
        <f t="shared" si="13"/>
        <v>60.49689440993787</v>
      </c>
      <c r="Q40" s="9">
        <f t="shared" si="14"/>
        <v>6</v>
      </c>
      <c r="R40" s="9">
        <f t="shared" si="15"/>
        <v>45</v>
      </c>
    </row>
    <row r="41" spans="1:18" ht="15">
      <c r="A41" s="19">
        <v>32784</v>
      </c>
      <c r="B41"/>
      <c r="C41"/>
      <c r="D41" s="12">
        <v>2</v>
      </c>
      <c r="E41" s="12">
        <v>8</v>
      </c>
      <c r="F41" s="12">
        <v>1</v>
      </c>
      <c r="G41"/>
      <c r="H41" s="12">
        <v>4</v>
      </c>
      <c r="I41" s="12">
        <v>4</v>
      </c>
      <c r="J41" s="9">
        <f t="shared" si="16"/>
        <v>10</v>
      </c>
      <c r="K41" s="9">
        <f t="shared" si="11"/>
        <v>7</v>
      </c>
      <c r="L41" s="9">
        <f t="shared" si="10"/>
        <v>544</v>
      </c>
      <c r="M41" s="9">
        <f t="shared" si="10"/>
        <v>447</v>
      </c>
      <c r="N41" s="5">
        <f t="shared" si="12"/>
        <v>8.964596273291924</v>
      </c>
      <c r="O41" s="11">
        <f t="shared" si="17"/>
        <v>522.5832298136645</v>
      </c>
      <c r="P41" s="5">
        <f t="shared" si="13"/>
        <v>61.552795031055894</v>
      </c>
      <c r="Q41" s="9">
        <f t="shared" si="14"/>
        <v>1</v>
      </c>
      <c r="R41" s="9">
        <f t="shared" si="15"/>
        <v>18</v>
      </c>
    </row>
    <row r="42" spans="1:18" ht="15">
      <c r="A42" s="19">
        <v>32785</v>
      </c>
      <c r="B42"/>
      <c r="C42" s="12">
        <v>1</v>
      </c>
      <c r="D42" s="12">
        <v>2</v>
      </c>
      <c r="E42"/>
      <c r="F42"/>
      <c r="G42"/>
      <c r="H42"/>
      <c r="I42"/>
      <c r="J42" s="9">
        <f t="shared" si="16"/>
        <v>1</v>
      </c>
      <c r="K42" s="9">
        <f t="shared" si="11"/>
        <v>0</v>
      </c>
      <c r="L42" s="9">
        <f t="shared" si="10"/>
        <v>545</v>
      </c>
      <c r="M42" s="9">
        <f t="shared" si="10"/>
        <v>447</v>
      </c>
      <c r="N42" s="5">
        <f t="shared" si="12"/>
        <v>0.5273291925465838</v>
      </c>
      <c r="O42" s="11">
        <f t="shared" si="17"/>
        <v>523.1105590062111</v>
      </c>
      <c r="P42" s="5">
        <f t="shared" si="13"/>
        <v>61.61490683229813</v>
      </c>
      <c r="Q42" s="9">
        <f t="shared" si="14"/>
        <v>1</v>
      </c>
      <c r="R42" s="9">
        <f t="shared" si="15"/>
        <v>2</v>
      </c>
    </row>
    <row r="43" spans="1:18" ht="15">
      <c r="A43" s="19">
        <v>32786</v>
      </c>
      <c r="B43" s="12">
        <v>1</v>
      </c>
      <c r="C43"/>
      <c r="D43" s="12">
        <v>9</v>
      </c>
      <c r="E43" s="12">
        <v>7</v>
      </c>
      <c r="F43"/>
      <c r="G43" s="12">
        <v>1</v>
      </c>
      <c r="H43" s="12">
        <v>4</v>
      </c>
      <c r="I43" s="12">
        <v>6</v>
      </c>
      <c r="J43" s="9">
        <f t="shared" si="16"/>
        <v>15</v>
      </c>
      <c r="K43" s="9">
        <f t="shared" si="11"/>
        <v>9</v>
      </c>
      <c r="L43" s="9">
        <f t="shared" si="10"/>
        <v>560</v>
      </c>
      <c r="M43" s="9">
        <f t="shared" si="10"/>
        <v>456</v>
      </c>
      <c r="N43" s="5">
        <f t="shared" si="12"/>
        <v>12.655900621118011</v>
      </c>
      <c r="O43" s="11">
        <f t="shared" si="17"/>
        <v>535.7664596273291</v>
      </c>
      <c r="P43" s="5">
        <f t="shared" si="13"/>
        <v>63.1055900621118</v>
      </c>
      <c r="Q43" s="9">
        <f t="shared" si="14"/>
        <v>2</v>
      </c>
      <c r="R43" s="9">
        <f t="shared" si="15"/>
        <v>26</v>
      </c>
    </row>
    <row r="44" spans="1:18" ht="15">
      <c r="A44" s="19">
        <v>32787</v>
      </c>
      <c r="B44"/>
      <c r="C44"/>
      <c r="D44" s="12">
        <v>5</v>
      </c>
      <c r="E44" s="12">
        <v>12</v>
      </c>
      <c r="F44"/>
      <c r="G44"/>
      <c r="H44" s="12">
        <v>4</v>
      </c>
      <c r="I44" s="12">
        <v>8</v>
      </c>
      <c r="J44" s="9">
        <f t="shared" si="16"/>
        <v>17</v>
      </c>
      <c r="K44" s="9">
        <f t="shared" si="11"/>
        <v>12</v>
      </c>
      <c r="L44" s="9">
        <f t="shared" si="10"/>
        <v>577</v>
      </c>
      <c r="M44" s="9">
        <f t="shared" si="10"/>
        <v>468</v>
      </c>
      <c r="N44" s="5">
        <f t="shared" si="12"/>
        <v>15.292546583850932</v>
      </c>
      <c r="O44" s="11">
        <f t="shared" si="17"/>
        <v>551.0590062111801</v>
      </c>
      <c r="P44" s="5">
        <f t="shared" si="13"/>
        <v>64.90683229813665</v>
      </c>
      <c r="Q44" s="9">
        <f t="shared" si="14"/>
        <v>0</v>
      </c>
      <c r="R44" s="9">
        <f t="shared" si="15"/>
        <v>29</v>
      </c>
    </row>
    <row r="45" spans="1:18" ht="15">
      <c r="A45" s="19">
        <v>32788</v>
      </c>
      <c r="B45"/>
      <c r="C45"/>
      <c r="D45" s="12">
        <v>3</v>
      </c>
      <c r="E45" s="12">
        <v>4</v>
      </c>
      <c r="F45"/>
      <c r="G45"/>
      <c r="H45" s="12">
        <v>5</v>
      </c>
      <c r="I45" s="12">
        <v>8</v>
      </c>
      <c r="J45" s="9">
        <f t="shared" si="16"/>
        <v>7</v>
      </c>
      <c r="K45" s="9">
        <f t="shared" si="11"/>
        <v>13</v>
      </c>
      <c r="L45" s="9">
        <f aca="true" t="shared" si="18" ref="L45:M64">L44+J45</f>
        <v>584</v>
      </c>
      <c r="M45" s="9">
        <f t="shared" si="18"/>
        <v>481</v>
      </c>
      <c r="N45" s="5">
        <f t="shared" si="12"/>
        <v>10.546583850931677</v>
      </c>
      <c r="O45" s="11">
        <f t="shared" si="17"/>
        <v>561.6055900621118</v>
      </c>
      <c r="P45" s="5">
        <f t="shared" si="13"/>
        <v>66.14906832298136</v>
      </c>
      <c r="Q45" s="9">
        <f t="shared" si="14"/>
        <v>0</v>
      </c>
      <c r="R45" s="9">
        <f t="shared" si="15"/>
        <v>20</v>
      </c>
    </row>
    <row r="46" spans="1:18" ht="15">
      <c r="A46" s="19">
        <v>32789</v>
      </c>
      <c r="B46"/>
      <c r="C46"/>
      <c r="D46" s="12">
        <v>2</v>
      </c>
      <c r="E46" s="12">
        <v>1</v>
      </c>
      <c r="F46"/>
      <c r="G46"/>
      <c r="H46" s="12">
        <v>1</v>
      </c>
      <c r="I46"/>
      <c r="J46" s="9">
        <f t="shared" si="16"/>
        <v>3</v>
      </c>
      <c r="K46" s="9">
        <f t="shared" si="11"/>
        <v>1</v>
      </c>
      <c r="L46" s="9">
        <f t="shared" si="18"/>
        <v>587</v>
      </c>
      <c r="M46" s="9">
        <f t="shared" si="18"/>
        <v>482</v>
      </c>
      <c r="N46" s="5">
        <f t="shared" si="12"/>
        <v>2.1093167701863353</v>
      </c>
      <c r="O46" s="11">
        <f t="shared" si="17"/>
        <v>563.7149068322981</v>
      </c>
      <c r="P46" s="5">
        <f t="shared" si="13"/>
        <v>66.3975155279503</v>
      </c>
      <c r="Q46" s="9">
        <f t="shared" si="14"/>
        <v>0</v>
      </c>
      <c r="R46" s="9">
        <f t="shared" si="15"/>
        <v>4</v>
      </c>
    </row>
    <row r="47" spans="1:18" ht="15">
      <c r="A47" s="19">
        <v>32790</v>
      </c>
      <c r="B47"/>
      <c r="C47"/>
      <c r="D47" s="12">
        <v>2</v>
      </c>
      <c r="E47" s="12">
        <v>3</v>
      </c>
      <c r="F47"/>
      <c r="G47"/>
      <c r="H47" s="12">
        <v>2</v>
      </c>
      <c r="I47" s="12">
        <v>4</v>
      </c>
      <c r="J47" s="9">
        <f t="shared" si="16"/>
        <v>5</v>
      </c>
      <c r="K47" s="9">
        <f t="shared" si="11"/>
        <v>6</v>
      </c>
      <c r="L47" s="9">
        <f t="shared" si="18"/>
        <v>592</v>
      </c>
      <c r="M47" s="9">
        <f t="shared" si="18"/>
        <v>488</v>
      </c>
      <c r="N47" s="5">
        <f t="shared" si="12"/>
        <v>5.8006211180124225</v>
      </c>
      <c r="O47" s="11">
        <f t="shared" si="17"/>
        <v>569.5155279503105</v>
      </c>
      <c r="P47" s="5">
        <f t="shared" si="13"/>
        <v>67.08074534161489</v>
      </c>
      <c r="Q47" s="9">
        <f t="shared" si="14"/>
        <v>0</v>
      </c>
      <c r="R47" s="9">
        <f t="shared" si="15"/>
        <v>11</v>
      </c>
    </row>
    <row r="48" spans="1:18" ht="15">
      <c r="A48" s="19">
        <v>32791</v>
      </c>
      <c r="B48"/>
      <c r="C48"/>
      <c r="D48" s="12">
        <v>2</v>
      </c>
      <c r="E48" s="12">
        <v>2</v>
      </c>
      <c r="F48"/>
      <c r="G48" s="12">
        <v>1</v>
      </c>
      <c r="H48" s="12">
        <v>1</v>
      </c>
      <c r="I48" s="12">
        <v>3</v>
      </c>
      <c r="J48" s="9">
        <f t="shared" si="16"/>
        <v>4</v>
      </c>
      <c r="K48" s="9">
        <f t="shared" si="11"/>
        <v>3</v>
      </c>
      <c r="L48" s="9">
        <f t="shared" si="18"/>
        <v>596</v>
      </c>
      <c r="M48" s="9">
        <f t="shared" si="18"/>
        <v>491</v>
      </c>
      <c r="N48" s="5">
        <f t="shared" si="12"/>
        <v>3.6913043478260867</v>
      </c>
      <c r="O48" s="11">
        <f t="shared" si="17"/>
        <v>573.2068322981365</v>
      </c>
      <c r="P48" s="5">
        <f t="shared" si="13"/>
        <v>67.51552795031054</v>
      </c>
      <c r="Q48" s="9">
        <f t="shared" si="14"/>
        <v>1</v>
      </c>
      <c r="R48" s="9">
        <f t="shared" si="15"/>
        <v>8</v>
      </c>
    </row>
    <row r="49" spans="1:18" ht="15">
      <c r="A49" s="19">
        <v>32792</v>
      </c>
      <c r="B49"/>
      <c r="C49"/>
      <c r="D49"/>
      <c r="E49"/>
      <c r="F49"/>
      <c r="G49"/>
      <c r="H49"/>
      <c r="I49"/>
      <c r="J49" s="9">
        <f t="shared" si="16"/>
        <v>0</v>
      </c>
      <c r="K49" s="9">
        <f t="shared" si="11"/>
        <v>0</v>
      </c>
      <c r="L49" s="9">
        <f t="shared" si="18"/>
        <v>596</v>
      </c>
      <c r="M49" s="9">
        <f t="shared" si="18"/>
        <v>491</v>
      </c>
      <c r="N49" s="5">
        <f t="shared" si="12"/>
        <v>0</v>
      </c>
      <c r="O49" s="11">
        <f t="shared" si="17"/>
        <v>573.2068322981365</v>
      </c>
      <c r="P49" s="5">
        <f t="shared" si="13"/>
        <v>67.51552795031054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 s="12">
        <v>2</v>
      </c>
      <c r="E50"/>
      <c r="F50"/>
      <c r="G50"/>
      <c r="H50" s="12">
        <v>1</v>
      </c>
      <c r="I50"/>
      <c r="J50" s="9">
        <f t="shared" si="16"/>
        <v>2</v>
      </c>
      <c r="K50" s="9">
        <f t="shared" si="11"/>
        <v>1</v>
      </c>
      <c r="L50" s="9">
        <f t="shared" si="18"/>
        <v>598</v>
      </c>
      <c r="M50" s="9">
        <f t="shared" si="18"/>
        <v>492</v>
      </c>
      <c r="N50" s="5">
        <f t="shared" si="12"/>
        <v>1.5819875776397514</v>
      </c>
      <c r="O50" s="11">
        <f t="shared" si="17"/>
        <v>574.7888198757763</v>
      </c>
      <c r="P50" s="5">
        <f t="shared" si="13"/>
        <v>67.70186335403726</v>
      </c>
      <c r="Q50" s="9">
        <f t="shared" si="14"/>
        <v>0</v>
      </c>
      <c r="R50" s="9">
        <f t="shared" si="15"/>
        <v>3</v>
      </c>
    </row>
    <row r="51" spans="1:18" ht="15">
      <c r="A51" s="19">
        <v>32794</v>
      </c>
      <c r="B51"/>
      <c r="C51"/>
      <c r="D51" s="12">
        <v>1</v>
      </c>
      <c r="E51" s="12">
        <v>2</v>
      </c>
      <c r="F51"/>
      <c r="G51"/>
      <c r="H51"/>
      <c r="I51" s="12">
        <v>1</v>
      </c>
      <c r="J51" s="9">
        <f t="shared" si="16"/>
        <v>3</v>
      </c>
      <c r="K51" s="9">
        <f t="shared" si="11"/>
        <v>1</v>
      </c>
      <c r="L51" s="9">
        <f t="shared" si="18"/>
        <v>601</v>
      </c>
      <c r="M51" s="9">
        <f t="shared" si="18"/>
        <v>493</v>
      </c>
      <c r="N51" s="5">
        <f t="shared" si="12"/>
        <v>2.1093167701863353</v>
      </c>
      <c r="O51" s="11">
        <f t="shared" si="17"/>
        <v>576.8981366459626</v>
      </c>
      <c r="P51" s="5">
        <f t="shared" si="13"/>
        <v>67.9503105590062</v>
      </c>
      <c r="Q51" s="9">
        <f t="shared" si="14"/>
        <v>0</v>
      </c>
      <c r="R51" s="9">
        <f t="shared" si="15"/>
        <v>4</v>
      </c>
    </row>
    <row r="52" spans="1:18" ht="15">
      <c r="A52" s="19">
        <v>32795</v>
      </c>
      <c r="B52"/>
      <c r="C52"/>
      <c r="D52" s="12">
        <v>3</v>
      </c>
      <c r="E52" s="12">
        <v>1</v>
      </c>
      <c r="F52"/>
      <c r="G52"/>
      <c r="H52" s="12">
        <v>1</v>
      </c>
      <c r="I52" s="12">
        <v>1</v>
      </c>
      <c r="J52" s="9">
        <f t="shared" si="16"/>
        <v>4</v>
      </c>
      <c r="K52" s="9">
        <f t="shared" si="11"/>
        <v>2</v>
      </c>
      <c r="L52" s="9">
        <f t="shared" si="18"/>
        <v>605</v>
      </c>
      <c r="M52" s="9">
        <f t="shared" si="18"/>
        <v>495</v>
      </c>
      <c r="N52" s="5">
        <f t="shared" si="12"/>
        <v>3.163975155279503</v>
      </c>
      <c r="O52" s="11">
        <f t="shared" si="17"/>
        <v>580.0621118012422</v>
      </c>
      <c r="P52" s="5">
        <f t="shared" si="13"/>
        <v>68.32298136645962</v>
      </c>
      <c r="Q52" s="9">
        <f t="shared" si="14"/>
        <v>0</v>
      </c>
      <c r="R52" s="9">
        <f t="shared" si="15"/>
        <v>6</v>
      </c>
    </row>
    <row r="53" spans="1:19" ht="15">
      <c r="A53" s="19">
        <v>32796</v>
      </c>
      <c r="B53"/>
      <c r="C53" s="12">
        <v>1</v>
      </c>
      <c r="D53" s="12">
        <v>2</v>
      </c>
      <c r="E53" s="12">
        <v>2</v>
      </c>
      <c r="F53"/>
      <c r="G53"/>
      <c r="H53" s="12">
        <v>4</v>
      </c>
      <c r="I53" s="12">
        <v>2</v>
      </c>
      <c r="J53" s="9">
        <f aca="true" t="shared" si="19" ref="J53:J68">-B53-C53+D53+E53</f>
        <v>3</v>
      </c>
      <c r="K53" s="9">
        <f t="shared" si="11"/>
        <v>6</v>
      </c>
      <c r="L53" s="9">
        <f t="shared" si="18"/>
        <v>608</v>
      </c>
      <c r="M53" s="9">
        <f t="shared" si="18"/>
        <v>501</v>
      </c>
      <c r="N53" s="5">
        <f t="shared" si="12"/>
        <v>4.745962732919255</v>
      </c>
      <c r="O53" s="11">
        <f t="shared" si="17"/>
        <v>584.8080745341614</v>
      </c>
      <c r="P53" s="5">
        <f t="shared" si="13"/>
        <v>68.88198757763975</v>
      </c>
      <c r="Q53" s="9">
        <f t="shared" si="14"/>
        <v>1</v>
      </c>
      <c r="R53" s="9">
        <f t="shared" si="15"/>
        <v>10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18</v>
      </c>
      <c r="E54" s="12">
        <v>15</v>
      </c>
      <c r="F54" s="12">
        <v>1</v>
      </c>
      <c r="G54"/>
      <c r="H54" s="12">
        <v>21</v>
      </c>
      <c r="I54" s="12">
        <v>21</v>
      </c>
      <c r="J54" s="9">
        <f t="shared" si="19"/>
        <v>32</v>
      </c>
      <c r="K54" s="9">
        <f t="shared" si="11"/>
        <v>41</v>
      </c>
      <c r="L54" s="9">
        <f t="shared" si="18"/>
        <v>640</v>
      </c>
      <c r="M54" s="9">
        <f t="shared" si="18"/>
        <v>542</v>
      </c>
      <c r="N54" s="5">
        <f t="shared" si="12"/>
        <v>38.49503105590062</v>
      </c>
      <c r="O54" s="11">
        <f t="shared" si="17"/>
        <v>623.303105590062</v>
      </c>
      <c r="P54" s="5">
        <f t="shared" si="13"/>
        <v>73.41614906832298</v>
      </c>
      <c r="Q54" s="9">
        <f t="shared" si="14"/>
        <v>2</v>
      </c>
      <c r="R54" s="9">
        <f t="shared" si="15"/>
        <v>75</v>
      </c>
    </row>
    <row r="55" spans="1:18" ht="15">
      <c r="A55" s="19">
        <v>32798</v>
      </c>
      <c r="B55"/>
      <c r="C55"/>
      <c r="D55" s="12">
        <v>5</v>
      </c>
      <c r="E55" s="12">
        <v>6</v>
      </c>
      <c r="F55"/>
      <c r="G55"/>
      <c r="H55" s="12">
        <v>3</v>
      </c>
      <c r="I55" s="12">
        <v>6</v>
      </c>
      <c r="J55" s="9">
        <f t="shared" si="19"/>
        <v>11</v>
      </c>
      <c r="K55" s="9">
        <f t="shared" si="11"/>
        <v>9</v>
      </c>
      <c r="L55" s="9">
        <f t="shared" si="18"/>
        <v>651</v>
      </c>
      <c r="M55" s="9">
        <f t="shared" si="18"/>
        <v>551</v>
      </c>
      <c r="N55" s="5">
        <f t="shared" si="12"/>
        <v>10.546583850931677</v>
      </c>
      <c r="O55" s="11">
        <f t="shared" si="17"/>
        <v>633.8496894409938</v>
      </c>
      <c r="P55" s="5">
        <f t="shared" si="13"/>
        <v>74.6583850931677</v>
      </c>
      <c r="Q55" s="9">
        <f t="shared" si="14"/>
        <v>0</v>
      </c>
      <c r="R55" s="9">
        <f t="shared" si="15"/>
        <v>20</v>
      </c>
    </row>
    <row r="56" spans="1:18" ht="15">
      <c r="A56" s="19">
        <v>32799</v>
      </c>
      <c r="B56"/>
      <c r="C56"/>
      <c r="D56" s="12">
        <v>11</v>
      </c>
      <c r="E56" s="12">
        <v>10</v>
      </c>
      <c r="F56"/>
      <c r="G56"/>
      <c r="H56" s="12">
        <v>10</v>
      </c>
      <c r="I56" s="12">
        <v>11</v>
      </c>
      <c r="J56" s="9">
        <f t="shared" si="19"/>
        <v>21</v>
      </c>
      <c r="K56" s="9">
        <f t="shared" si="11"/>
        <v>21</v>
      </c>
      <c r="L56" s="9">
        <f t="shared" si="18"/>
        <v>672</v>
      </c>
      <c r="M56" s="9">
        <f t="shared" si="18"/>
        <v>572</v>
      </c>
      <c r="N56" s="5">
        <f t="shared" si="12"/>
        <v>22.14782608695652</v>
      </c>
      <c r="O56" s="11">
        <f t="shared" si="17"/>
        <v>655.9975155279503</v>
      </c>
      <c r="P56" s="5">
        <f t="shared" si="13"/>
        <v>77.26708074534162</v>
      </c>
      <c r="Q56" s="9">
        <f t="shared" si="14"/>
        <v>0</v>
      </c>
      <c r="R56" s="9">
        <f t="shared" si="15"/>
        <v>42</v>
      </c>
    </row>
    <row r="57" spans="1:18" ht="15">
      <c r="A57" s="19">
        <v>32800</v>
      </c>
      <c r="B57"/>
      <c r="C57"/>
      <c r="D57" s="12">
        <v>2</v>
      </c>
      <c r="E57" s="12">
        <v>11</v>
      </c>
      <c r="F57"/>
      <c r="G57"/>
      <c r="H57" s="12">
        <v>2</v>
      </c>
      <c r="I57" s="12">
        <v>8</v>
      </c>
      <c r="J57" s="9">
        <f t="shared" si="19"/>
        <v>13</v>
      </c>
      <c r="K57" s="9">
        <f t="shared" si="11"/>
        <v>10</v>
      </c>
      <c r="L57" s="9">
        <f t="shared" si="18"/>
        <v>685</v>
      </c>
      <c r="M57" s="9">
        <f t="shared" si="18"/>
        <v>582</v>
      </c>
      <c r="N57" s="5">
        <f t="shared" si="12"/>
        <v>12.128571428571428</v>
      </c>
      <c r="O57" s="11">
        <f t="shared" si="17"/>
        <v>668.1260869565217</v>
      </c>
      <c r="P57" s="5">
        <f t="shared" si="13"/>
        <v>78.69565217391305</v>
      </c>
      <c r="Q57" s="9">
        <f t="shared" si="14"/>
        <v>0</v>
      </c>
      <c r="R57" s="9">
        <f t="shared" si="15"/>
        <v>23</v>
      </c>
    </row>
    <row r="58" spans="1:18" ht="15">
      <c r="A58" s="19">
        <v>32801</v>
      </c>
      <c r="B58"/>
      <c r="C58"/>
      <c r="D58" s="12">
        <v>5</v>
      </c>
      <c r="E58" s="12">
        <v>12</v>
      </c>
      <c r="F58"/>
      <c r="G58"/>
      <c r="H58" s="12">
        <v>5</v>
      </c>
      <c r="I58" s="12">
        <v>10</v>
      </c>
      <c r="J58" s="9">
        <f t="shared" si="19"/>
        <v>17</v>
      </c>
      <c r="K58" s="9">
        <f t="shared" si="11"/>
        <v>15</v>
      </c>
      <c r="L58" s="9">
        <f t="shared" si="18"/>
        <v>702</v>
      </c>
      <c r="M58" s="9">
        <f t="shared" si="18"/>
        <v>597</v>
      </c>
      <c r="N58" s="5">
        <f t="shared" si="12"/>
        <v>16.874534161490683</v>
      </c>
      <c r="O58" s="11">
        <f t="shared" si="17"/>
        <v>685.0006211180124</v>
      </c>
      <c r="P58" s="5">
        <f t="shared" si="13"/>
        <v>80.68322981366458</v>
      </c>
      <c r="Q58" s="9">
        <f t="shared" si="14"/>
        <v>0</v>
      </c>
      <c r="R58" s="9">
        <f t="shared" si="15"/>
        <v>32</v>
      </c>
    </row>
    <row r="59" spans="1:18" ht="15">
      <c r="A59" s="19">
        <v>32802</v>
      </c>
      <c r="B59"/>
      <c r="C59" s="12">
        <v>1</v>
      </c>
      <c r="D59" s="12">
        <v>9</v>
      </c>
      <c r="E59" s="12">
        <v>6</v>
      </c>
      <c r="F59"/>
      <c r="G59"/>
      <c r="H59" s="12">
        <v>7</v>
      </c>
      <c r="I59" s="12">
        <v>13</v>
      </c>
      <c r="J59" s="9">
        <f t="shared" si="19"/>
        <v>14</v>
      </c>
      <c r="K59" s="9">
        <f t="shared" si="11"/>
        <v>20</v>
      </c>
      <c r="L59" s="9">
        <f t="shared" si="18"/>
        <v>716</v>
      </c>
      <c r="M59" s="9">
        <f t="shared" si="18"/>
        <v>617</v>
      </c>
      <c r="N59" s="5">
        <f t="shared" si="12"/>
        <v>17.92919254658385</v>
      </c>
      <c r="O59" s="11">
        <f t="shared" si="17"/>
        <v>702.9298136645963</v>
      </c>
      <c r="P59" s="5">
        <f t="shared" si="13"/>
        <v>82.79503105590062</v>
      </c>
      <c r="Q59" s="9">
        <f t="shared" si="14"/>
        <v>1</v>
      </c>
      <c r="R59" s="9">
        <f t="shared" si="15"/>
        <v>35</v>
      </c>
    </row>
    <row r="60" spans="1:18" ht="15">
      <c r="A60" s="19">
        <v>32803</v>
      </c>
      <c r="B60"/>
      <c r="C60"/>
      <c r="D60"/>
      <c r="E60" s="12">
        <v>1</v>
      </c>
      <c r="F60"/>
      <c r="G60"/>
      <c r="H60"/>
      <c r="I60"/>
      <c r="J60" s="9">
        <f t="shared" si="19"/>
        <v>1</v>
      </c>
      <c r="K60" s="9">
        <f t="shared" si="11"/>
        <v>0</v>
      </c>
      <c r="L60" s="9">
        <f t="shared" si="18"/>
        <v>717</v>
      </c>
      <c r="M60" s="9">
        <f t="shared" si="18"/>
        <v>617</v>
      </c>
      <c r="N60" s="5">
        <f t="shared" si="12"/>
        <v>0.5273291925465838</v>
      </c>
      <c r="O60" s="11">
        <f t="shared" si="17"/>
        <v>703.4571428571429</v>
      </c>
      <c r="P60" s="5">
        <f t="shared" si="13"/>
        <v>82.85714285714286</v>
      </c>
      <c r="Q60" s="9">
        <f t="shared" si="14"/>
        <v>0</v>
      </c>
      <c r="R60" s="9">
        <f t="shared" si="15"/>
        <v>1</v>
      </c>
    </row>
    <row r="61" spans="1:18" ht="15">
      <c r="A61" s="19">
        <v>32804</v>
      </c>
      <c r="B61" s="12">
        <v>1</v>
      </c>
      <c r="C61"/>
      <c r="D61" s="12">
        <v>1</v>
      </c>
      <c r="E61" s="12">
        <v>2</v>
      </c>
      <c r="F61"/>
      <c r="G61"/>
      <c r="H61" s="12">
        <v>1</v>
      </c>
      <c r="I61"/>
      <c r="J61" s="9">
        <f t="shared" si="19"/>
        <v>2</v>
      </c>
      <c r="K61" s="9">
        <f t="shared" si="11"/>
        <v>1</v>
      </c>
      <c r="L61" s="9">
        <f t="shared" si="18"/>
        <v>719</v>
      </c>
      <c r="M61" s="9">
        <f t="shared" si="18"/>
        <v>618</v>
      </c>
      <c r="N61" s="5">
        <f t="shared" si="12"/>
        <v>1.5819875776397514</v>
      </c>
      <c r="O61" s="11">
        <f t="shared" si="17"/>
        <v>705.0391304347827</v>
      </c>
      <c r="P61" s="5">
        <f t="shared" si="13"/>
        <v>83.04347826086958</v>
      </c>
      <c r="Q61" s="9">
        <f t="shared" si="14"/>
        <v>1</v>
      </c>
      <c r="R61" s="9">
        <f t="shared" si="15"/>
        <v>4</v>
      </c>
    </row>
    <row r="62" spans="1:18" ht="15">
      <c r="A62" s="19">
        <v>32805</v>
      </c>
      <c r="B62"/>
      <c r="C62"/>
      <c r="D62" s="12">
        <v>12</v>
      </c>
      <c r="E62" s="12">
        <v>8</v>
      </c>
      <c r="F62"/>
      <c r="G62"/>
      <c r="H62" s="12">
        <v>12</v>
      </c>
      <c r="I62" s="12">
        <v>8</v>
      </c>
      <c r="J62" s="9">
        <f t="shared" si="19"/>
        <v>20</v>
      </c>
      <c r="K62" s="9">
        <f t="shared" si="11"/>
        <v>20</v>
      </c>
      <c r="L62" s="9">
        <f t="shared" si="18"/>
        <v>739</v>
      </c>
      <c r="M62" s="9">
        <f t="shared" si="18"/>
        <v>638</v>
      </c>
      <c r="N62" s="5">
        <f t="shared" si="12"/>
        <v>21.093167701863354</v>
      </c>
      <c r="O62" s="11">
        <f t="shared" si="17"/>
        <v>726.132298136646</v>
      </c>
      <c r="P62" s="5">
        <f t="shared" si="13"/>
        <v>85.527950310559</v>
      </c>
      <c r="Q62" s="9">
        <f t="shared" si="14"/>
        <v>0</v>
      </c>
      <c r="R62" s="9">
        <f t="shared" si="15"/>
        <v>40</v>
      </c>
    </row>
    <row r="63" spans="1:18" ht="15">
      <c r="A63" s="19">
        <v>32806</v>
      </c>
      <c r="B63"/>
      <c r="C63"/>
      <c r="D63" s="12">
        <v>2</v>
      </c>
      <c r="E63" s="12">
        <v>3</v>
      </c>
      <c r="F63"/>
      <c r="G63"/>
      <c r="H63" s="12">
        <v>5</v>
      </c>
      <c r="I63" s="12">
        <v>4</v>
      </c>
      <c r="J63" s="9">
        <f t="shared" si="19"/>
        <v>5</v>
      </c>
      <c r="K63" s="9">
        <f t="shared" si="11"/>
        <v>9</v>
      </c>
      <c r="L63" s="9">
        <f t="shared" si="18"/>
        <v>744</v>
      </c>
      <c r="M63" s="9">
        <f t="shared" si="18"/>
        <v>647</v>
      </c>
      <c r="N63" s="5">
        <f t="shared" si="12"/>
        <v>7.3826086956521735</v>
      </c>
      <c r="O63" s="11">
        <f t="shared" si="17"/>
        <v>733.5149068322982</v>
      </c>
      <c r="P63" s="5">
        <f t="shared" si="13"/>
        <v>86.39751552795032</v>
      </c>
      <c r="Q63" s="9">
        <f t="shared" si="14"/>
        <v>0</v>
      </c>
      <c r="R63" s="9">
        <f t="shared" si="15"/>
        <v>14</v>
      </c>
    </row>
    <row r="64" spans="1:18" ht="15">
      <c r="A64" s="19">
        <v>32807</v>
      </c>
      <c r="B64"/>
      <c r="C64"/>
      <c r="D64" s="12">
        <v>2</v>
      </c>
      <c r="E64" s="12">
        <v>3</v>
      </c>
      <c r="F64"/>
      <c r="G64"/>
      <c r="H64"/>
      <c r="I64"/>
      <c r="J64" s="9">
        <f t="shared" si="19"/>
        <v>5</v>
      </c>
      <c r="K64" s="9">
        <f t="shared" si="11"/>
        <v>0</v>
      </c>
      <c r="L64" s="9">
        <f t="shared" si="18"/>
        <v>749</v>
      </c>
      <c r="M64" s="9">
        <f t="shared" si="18"/>
        <v>647</v>
      </c>
      <c r="N64" s="5">
        <f t="shared" si="12"/>
        <v>2.6366459627329193</v>
      </c>
      <c r="O64" s="11">
        <f t="shared" si="17"/>
        <v>736.1515527950311</v>
      </c>
      <c r="P64" s="5">
        <f t="shared" si="13"/>
        <v>86.70807453416148</v>
      </c>
      <c r="Q64" s="9">
        <f t="shared" si="14"/>
        <v>0</v>
      </c>
      <c r="R64" s="9">
        <f t="shared" si="15"/>
        <v>5</v>
      </c>
    </row>
    <row r="65" spans="1:18" ht="15">
      <c r="A65" s="19">
        <v>32808</v>
      </c>
      <c r="B65"/>
      <c r="C65"/>
      <c r="D65" s="12">
        <v>3</v>
      </c>
      <c r="E65" s="12">
        <v>5</v>
      </c>
      <c r="F65"/>
      <c r="G65"/>
      <c r="H65" s="12">
        <v>1</v>
      </c>
      <c r="I65" s="12">
        <v>2</v>
      </c>
      <c r="J65" s="9">
        <f t="shared" si="19"/>
        <v>8</v>
      </c>
      <c r="K65" s="9">
        <f t="shared" si="11"/>
        <v>3</v>
      </c>
      <c r="L65" s="9">
        <f aca="true" t="shared" si="20" ref="L65:M84">L64+J65</f>
        <v>757</v>
      </c>
      <c r="M65" s="9">
        <f t="shared" si="20"/>
        <v>650</v>
      </c>
      <c r="N65" s="5">
        <f t="shared" si="12"/>
        <v>5.8006211180124225</v>
      </c>
      <c r="O65" s="11">
        <f t="shared" si="17"/>
        <v>741.9521739130435</v>
      </c>
      <c r="P65" s="5">
        <f t="shared" si="13"/>
        <v>87.3913043478261</v>
      </c>
      <c r="Q65" s="9">
        <f t="shared" si="14"/>
        <v>0</v>
      </c>
      <c r="R65" s="9">
        <f t="shared" si="15"/>
        <v>11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3</v>
      </c>
      <c r="I66" s="12">
        <v>1</v>
      </c>
      <c r="J66" s="9">
        <f t="shared" si="19"/>
        <v>1</v>
      </c>
      <c r="K66" s="9">
        <f t="shared" si="11"/>
        <v>4</v>
      </c>
      <c r="L66" s="9">
        <f t="shared" si="20"/>
        <v>758</v>
      </c>
      <c r="M66" s="9">
        <f t="shared" si="20"/>
        <v>654</v>
      </c>
      <c r="N66" s="5">
        <f t="shared" si="12"/>
        <v>2.6366459627329193</v>
      </c>
      <c r="O66" s="11">
        <f t="shared" si="17"/>
        <v>744.5888198757764</v>
      </c>
      <c r="P66" s="5">
        <f t="shared" si="13"/>
        <v>87.70186335403727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 s="12">
        <v>1</v>
      </c>
      <c r="E67" s="12">
        <v>3</v>
      </c>
      <c r="F67"/>
      <c r="G67"/>
      <c r="H67" s="12">
        <v>2</v>
      </c>
      <c r="I67" s="12">
        <v>4</v>
      </c>
      <c r="J67" s="9">
        <f t="shared" si="19"/>
        <v>4</v>
      </c>
      <c r="K67" s="9">
        <f t="shared" si="11"/>
        <v>6</v>
      </c>
      <c r="L67" s="9">
        <f t="shared" si="20"/>
        <v>762</v>
      </c>
      <c r="M67" s="9">
        <f t="shared" si="20"/>
        <v>660</v>
      </c>
      <c r="N67" s="5">
        <f t="shared" si="12"/>
        <v>5.273291925465839</v>
      </c>
      <c r="O67" s="11">
        <f t="shared" si="17"/>
        <v>749.8621118012422</v>
      </c>
      <c r="P67" s="5">
        <f t="shared" si="13"/>
        <v>88.32298136645963</v>
      </c>
      <c r="Q67" s="9">
        <f t="shared" si="14"/>
        <v>0</v>
      </c>
      <c r="R67" s="9">
        <f t="shared" si="15"/>
        <v>10</v>
      </c>
      <c r="S67" s="8" t="s">
        <v>62</v>
      </c>
    </row>
    <row r="68" spans="1:18" ht="15">
      <c r="A68" s="19">
        <v>32811</v>
      </c>
      <c r="B68"/>
      <c r="C68"/>
      <c r="D68" s="12">
        <v>15</v>
      </c>
      <c r="E68" s="12">
        <v>13</v>
      </c>
      <c r="F68"/>
      <c r="G68" s="12">
        <v>1</v>
      </c>
      <c r="H68" s="12">
        <v>17</v>
      </c>
      <c r="I68" s="12">
        <v>11</v>
      </c>
      <c r="J68" s="9">
        <f t="shared" si="19"/>
        <v>28</v>
      </c>
      <c r="K68" s="9">
        <f aca="true" t="shared" si="21" ref="K68:K101">-F68-G68+H68+I68</f>
        <v>27</v>
      </c>
      <c r="L68" s="9">
        <f t="shared" si="20"/>
        <v>790</v>
      </c>
      <c r="M68" s="9">
        <f t="shared" si="20"/>
        <v>687</v>
      </c>
      <c r="N68" s="5">
        <f aca="true" t="shared" si="22" ref="N68:N101">(+J68+K68)*($J$103/($J$103+$K$103))</f>
        <v>29.003105590062113</v>
      </c>
      <c r="O68" s="11">
        <f t="shared" si="17"/>
        <v>778.8652173913043</v>
      </c>
      <c r="P68" s="5">
        <f aca="true" t="shared" si="23" ref="P68:P101">O68*100/$N$103</f>
        <v>91.73913043478261</v>
      </c>
      <c r="Q68" s="9">
        <f aca="true" t="shared" si="24" ref="Q68:Q101">+B68+C68+F68+G68</f>
        <v>1</v>
      </c>
      <c r="R68" s="9">
        <f aca="true" t="shared" si="25" ref="R68:R101">D68+E68+H68+I68</f>
        <v>56</v>
      </c>
    </row>
    <row r="69" spans="1:18" ht="15">
      <c r="A69" s="19">
        <v>32812</v>
      </c>
      <c r="B69"/>
      <c r="C69"/>
      <c r="D69"/>
      <c r="E69"/>
      <c r="F69"/>
      <c r="G69"/>
      <c r="H69" s="12">
        <v>1</v>
      </c>
      <c r="I69"/>
      <c r="J69" s="9">
        <f aca="true" t="shared" si="26" ref="J69:J84">-B69-C69+D69+E69</f>
        <v>0</v>
      </c>
      <c r="K69" s="9">
        <f t="shared" si="21"/>
        <v>1</v>
      </c>
      <c r="L69" s="9">
        <f t="shared" si="20"/>
        <v>790</v>
      </c>
      <c r="M69" s="9">
        <f t="shared" si="20"/>
        <v>688</v>
      </c>
      <c r="N69" s="5">
        <f t="shared" si="22"/>
        <v>0.5273291925465838</v>
      </c>
      <c r="O69" s="11">
        <f aca="true" t="shared" si="27" ref="O69:O101">O68+N69</f>
        <v>779.392546583851</v>
      </c>
      <c r="P69" s="5">
        <f t="shared" si="23"/>
        <v>91.80124223602485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1</v>
      </c>
      <c r="E70" s="12">
        <v>4</v>
      </c>
      <c r="F70" s="12">
        <v>1</v>
      </c>
      <c r="G70"/>
      <c r="H70" s="12">
        <v>5</v>
      </c>
      <c r="I70" s="12">
        <v>2</v>
      </c>
      <c r="J70" s="9">
        <f t="shared" si="26"/>
        <v>5</v>
      </c>
      <c r="K70" s="9">
        <f t="shared" si="21"/>
        <v>6</v>
      </c>
      <c r="L70" s="9">
        <f t="shared" si="20"/>
        <v>795</v>
      </c>
      <c r="M70" s="9">
        <f t="shared" si="20"/>
        <v>694</v>
      </c>
      <c r="N70" s="5">
        <f t="shared" si="22"/>
        <v>5.8006211180124225</v>
      </c>
      <c r="O70" s="11">
        <f t="shared" si="27"/>
        <v>785.1931677018633</v>
      </c>
      <c r="P70" s="5">
        <f t="shared" si="23"/>
        <v>92.48447204968943</v>
      </c>
      <c r="Q70" s="9">
        <f t="shared" si="24"/>
        <v>1</v>
      </c>
      <c r="R70" s="9">
        <f t="shared" si="25"/>
        <v>12</v>
      </c>
    </row>
    <row r="71" spans="1:18" ht="15">
      <c r="A71" s="19">
        <v>32814</v>
      </c>
      <c r="B71"/>
      <c r="C71"/>
      <c r="D71"/>
      <c r="E71" s="12">
        <v>1</v>
      </c>
      <c r="F71"/>
      <c r="G71"/>
      <c r="H71" s="12">
        <v>1</v>
      </c>
      <c r="I71"/>
      <c r="J71" s="9">
        <f t="shared" si="26"/>
        <v>1</v>
      </c>
      <c r="K71" s="9">
        <f t="shared" si="21"/>
        <v>1</v>
      </c>
      <c r="L71" s="9">
        <f t="shared" si="20"/>
        <v>796</v>
      </c>
      <c r="M71" s="9">
        <f t="shared" si="20"/>
        <v>695</v>
      </c>
      <c r="N71" s="5">
        <f t="shared" si="22"/>
        <v>1.0546583850931677</v>
      </c>
      <c r="O71" s="11">
        <f t="shared" si="27"/>
        <v>786.2478260869565</v>
      </c>
      <c r="P71" s="5">
        <f t="shared" si="23"/>
        <v>92.6086956521739</v>
      </c>
      <c r="Q71" s="9">
        <f t="shared" si="24"/>
        <v>0</v>
      </c>
      <c r="R71" s="9">
        <f t="shared" si="25"/>
        <v>2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796</v>
      </c>
      <c r="M72" s="9">
        <f t="shared" si="20"/>
        <v>695</v>
      </c>
      <c r="N72" s="5">
        <f t="shared" si="22"/>
        <v>0</v>
      </c>
      <c r="O72" s="11">
        <f t="shared" si="27"/>
        <v>786.2478260869565</v>
      </c>
      <c r="P72" s="5">
        <f t="shared" si="23"/>
        <v>92.6086956521739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/>
      <c r="F73"/>
      <c r="G73"/>
      <c r="H73"/>
      <c r="I73"/>
      <c r="J73" s="9">
        <f t="shared" si="26"/>
        <v>0</v>
      </c>
      <c r="K73" s="9">
        <f t="shared" si="21"/>
        <v>0</v>
      </c>
      <c r="L73" s="9">
        <f t="shared" si="20"/>
        <v>796</v>
      </c>
      <c r="M73" s="9">
        <f t="shared" si="20"/>
        <v>695</v>
      </c>
      <c r="N73" s="5">
        <f t="shared" si="22"/>
        <v>0</v>
      </c>
      <c r="O73" s="11">
        <f t="shared" si="27"/>
        <v>786.2478260869565</v>
      </c>
      <c r="P73" s="5">
        <f t="shared" si="23"/>
        <v>92.6086956521739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 s="12">
        <v>4</v>
      </c>
      <c r="E74" s="12">
        <v>3</v>
      </c>
      <c r="F74"/>
      <c r="G74"/>
      <c r="H74"/>
      <c r="I74" s="12">
        <v>4</v>
      </c>
      <c r="J74" s="9">
        <f t="shared" si="26"/>
        <v>7</v>
      </c>
      <c r="K74" s="9">
        <f t="shared" si="21"/>
        <v>4</v>
      </c>
      <c r="L74" s="9">
        <f t="shared" si="20"/>
        <v>803</v>
      </c>
      <c r="M74" s="9">
        <f t="shared" si="20"/>
        <v>699</v>
      </c>
      <c r="N74" s="5">
        <f t="shared" si="22"/>
        <v>5.8006211180124225</v>
      </c>
      <c r="O74" s="11">
        <f t="shared" si="27"/>
        <v>792.0484472049689</v>
      </c>
      <c r="P74" s="5">
        <f t="shared" si="23"/>
        <v>93.2919254658385</v>
      </c>
      <c r="Q74" s="9">
        <f t="shared" si="24"/>
        <v>0</v>
      </c>
      <c r="R74" s="9">
        <f t="shared" si="25"/>
        <v>11</v>
      </c>
    </row>
    <row r="75" spans="1:18" ht="15">
      <c r="A75" s="19">
        <v>32818</v>
      </c>
      <c r="B75"/>
      <c r="C75"/>
      <c r="D75"/>
      <c r="E75"/>
      <c r="F75"/>
      <c r="G75"/>
      <c r="H75"/>
      <c r="I75" s="12">
        <v>1</v>
      </c>
      <c r="J75" s="9">
        <f t="shared" si="26"/>
        <v>0</v>
      </c>
      <c r="K75" s="9">
        <f t="shared" si="21"/>
        <v>1</v>
      </c>
      <c r="L75" s="9">
        <f t="shared" si="20"/>
        <v>803</v>
      </c>
      <c r="M75" s="9">
        <f t="shared" si="20"/>
        <v>700</v>
      </c>
      <c r="N75" s="5">
        <f t="shared" si="22"/>
        <v>0.5273291925465838</v>
      </c>
      <c r="O75" s="11">
        <f t="shared" si="27"/>
        <v>792.5757763975155</v>
      </c>
      <c r="P75" s="5">
        <f t="shared" si="23"/>
        <v>93.35403726708074</v>
      </c>
      <c r="Q75" s="9">
        <f t="shared" si="24"/>
        <v>0</v>
      </c>
      <c r="R75" s="9">
        <f t="shared" si="25"/>
        <v>1</v>
      </c>
    </row>
    <row r="76" spans="1:18" ht="15">
      <c r="A76" s="19">
        <v>32819</v>
      </c>
      <c r="B76"/>
      <c r="C76" s="12">
        <v>1</v>
      </c>
      <c r="D76" s="12">
        <v>2</v>
      </c>
      <c r="E76" s="12">
        <v>4</v>
      </c>
      <c r="F76"/>
      <c r="G76"/>
      <c r="H76" s="12">
        <v>4</v>
      </c>
      <c r="I76" s="12">
        <v>2</v>
      </c>
      <c r="J76" s="9">
        <f t="shared" si="26"/>
        <v>5</v>
      </c>
      <c r="K76" s="9">
        <f t="shared" si="21"/>
        <v>6</v>
      </c>
      <c r="L76" s="9">
        <f t="shared" si="20"/>
        <v>808</v>
      </c>
      <c r="M76" s="9">
        <f t="shared" si="20"/>
        <v>706</v>
      </c>
      <c r="N76" s="5">
        <f t="shared" si="22"/>
        <v>5.8006211180124225</v>
      </c>
      <c r="O76" s="11">
        <f t="shared" si="27"/>
        <v>798.3763975155279</v>
      </c>
      <c r="P76" s="5">
        <f t="shared" si="23"/>
        <v>94.03726708074532</v>
      </c>
      <c r="Q76" s="9">
        <f t="shared" si="24"/>
        <v>1</v>
      </c>
      <c r="R76" s="9">
        <f t="shared" si="25"/>
        <v>12</v>
      </c>
    </row>
    <row r="77" spans="1:18" ht="15">
      <c r="A77" s="19">
        <v>32820</v>
      </c>
      <c r="B77"/>
      <c r="C77"/>
      <c r="D77" s="12">
        <v>2</v>
      </c>
      <c r="E77" s="12">
        <v>5</v>
      </c>
      <c r="F77" s="12">
        <v>1</v>
      </c>
      <c r="G77"/>
      <c r="H77" s="12">
        <v>3</v>
      </c>
      <c r="I77" s="12">
        <v>2</v>
      </c>
      <c r="J77" s="9">
        <f t="shared" si="26"/>
        <v>7</v>
      </c>
      <c r="K77" s="9">
        <f t="shared" si="21"/>
        <v>4</v>
      </c>
      <c r="L77" s="9">
        <f t="shared" si="20"/>
        <v>815</v>
      </c>
      <c r="M77" s="9">
        <f t="shared" si="20"/>
        <v>710</v>
      </c>
      <c r="N77" s="5">
        <f t="shared" si="22"/>
        <v>5.8006211180124225</v>
      </c>
      <c r="O77" s="11">
        <f t="shared" si="27"/>
        <v>804.1770186335402</v>
      </c>
      <c r="P77" s="5">
        <f t="shared" si="23"/>
        <v>94.72049689440993</v>
      </c>
      <c r="Q77" s="9">
        <f t="shared" si="24"/>
        <v>1</v>
      </c>
      <c r="R77" s="9">
        <f t="shared" si="25"/>
        <v>12</v>
      </c>
    </row>
    <row r="78" spans="1:18" ht="15">
      <c r="A78" s="19">
        <v>32821</v>
      </c>
      <c r="B78"/>
      <c r="C78"/>
      <c r="D78" s="12">
        <v>4</v>
      </c>
      <c r="E78" s="12">
        <v>7</v>
      </c>
      <c r="F78"/>
      <c r="G78"/>
      <c r="H78" s="12">
        <v>4</v>
      </c>
      <c r="I78" s="12">
        <v>7</v>
      </c>
      <c r="J78" s="9">
        <f t="shared" si="26"/>
        <v>11</v>
      </c>
      <c r="K78" s="9">
        <f t="shared" si="21"/>
        <v>11</v>
      </c>
      <c r="L78" s="9">
        <f t="shared" si="20"/>
        <v>826</v>
      </c>
      <c r="M78" s="9">
        <f t="shared" si="20"/>
        <v>721</v>
      </c>
      <c r="N78" s="5">
        <f t="shared" si="22"/>
        <v>11.601242236024845</v>
      </c>
      <c r="O78" s="11">
        <f t="shared" si="27"/>
        <v>815.7782608695651</v>
      </c>
      <c r="P78" s="5">
        <f t="shared" si="23"/>
        <v>96.08695652173913</v>
      </c>
      <c r="Q78" s="9">
        <f t="shared" si="24"/>
        <v>0</v>
      </c>
      <c r="R78" s="9">
        <f t="shared" si="25"/>
        <v>22</v>
      </c>
    </row>
    <row r="79" spans="1:18" ht="15">
      <c r="A79" s="19">
        <v>32822</v>
      </c>
      <c r="B79"/>
      <c r="C79"/>
      <c r="D79" s="12">
        <v>1</v>
      </c>
      <c r="E79" s="12">
        <v>2</v>
      </c>
      <c r="F79"/>
      <c r="G79"/>
      <c r="H79" s="12">
        <v>2</v>
      </c>
      <c r="I79" s="12">
        <v>3</v>
      </c>
      <c r="J79" s="9">
        <f t="shared" si="26"/>
        <v>3</v>
      </c>
      <c r="K79" s="9">
        <f t="shared" si="21"/>
        <v>5</v>
      </c>
      <c r="L79" s="9">
        <f t="shared" si="20"/>
        <v>829</v>
      </c>
      <c r="M79" s="9">
        <f t="shared" si="20"/>
        <v>726</v>
      </c>
      <c r="N79" s="5">
        <f t="shared" si="22"/>
        <v>4.218633540372671</v>
      </c>
      <c r="O79" s="11">
        <f t="shared" si="27"/>
        <v>819.9968944099378</v>
      </c>
      <c r="P79" s="5">
        <f t="shared" si="23"/>
        <v>96.583850931677</v>
      </c>
      <c r="Q79" s="9">
        <f t="shared" si="24"/>
        <v>0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829</v>
      </c>
      <c r="M80" s="9">
        <f t="shared" si="20"/>
        <v>726</v>
      </c>
      <c r="N80" s="5">
        <f t="shared" si="22"/>
        <v>0</v>
      </c>
      <c r="O80" s="11">
        <f t="shared" si="27"/>
        <v>819.9968944099378</v>
      </c>
      <c r="P80" s="5">
        <f t="shared" si="23"/>
        <v>96.583850931677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829</v>
      </c>
      <c r="M81" s="9">
        <f t="shared" si="20"/>
        <v>726</v>
      </c>
      <c r="N81" s="5">
        <f t="shared" si="22"/>
        <v>0</v>
      </c>
      <c r="O81" s="11">
        <f t="shared" si="27"/>
        <v>819.9968944099378</v>
      </c>
      <c r="P81" s="5">
        <f t="shared" si="23"/>
        <v>96.583850931677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 s="12">
        <v>2</v>
      </c>
      <c r="F82"/>
      <c r="G82"/>
      <c r="H82"/>
      <c r="I82"/>
      <c r="J82" s="9">
        <f t="shared" si="26"/>
        <v>2</v>
      </c>
      <c r="K82" s="9">
        <f t="shared" si="21"/>
        <v>0</v>
      </c>
      <c r="L82" s="9">
        <f t="shared" si="20"/>
        <v>831</v>
      </c>
      <c r="M82" s="9">
        <f t="shared" si="20"/>
        <v>726</v>
      </c>
      <c r="N82" s="5">
        <f t="shared" si="22"/>
        <v>1.0546583850931677</v>
      </c>
      <c r="O82" s="11">
        <f t="shared" si="27"/>
        <v>821.051552795031</v>
      </c>
      <c r="P82" s="5">
        <f t="shared" si="23"/>
        <v>96.70807453416147</v>
      </c>
      <c r="Q82" s="9">
        <f t="shared" si="24"/>
        <v>0</v>
      </c>
      <c r="R82" s="9">
        <f t="shared" si="25"/>
        <v>2</v>
      </c>
    </row>
    <row r="83" spans="1:18" ht="15">
      <c r="A83" s="19">
        <v>32826</v>
      </c>
      <c r="B83" s="12">
        <v>1</v>
      </c>
      <c r="C83" s="12">
        <v>1</v>
      </c>
      <c r="D83" s="12">
        <v>2</v>
      </c>
      <c r="E83" s="12">
        <v>8</v>
      </c>
      <c r="F83" s="12">
        <v>1</v>
      </c>
      <c r="G83"/>
      <c r="H83" s="12">
        <v>7</v>
      </c>
      <c r="I83" s="12">
        <v>12</v>
      </c>
      <c r="J83" s="9">
        <f t="shared" si="26"/>
        <v>8</v>
      </c>
      <c r="K83" s="9">
        <f t="shared" si="21"/>
        <v>18</v>
      </c>
      <c r="L83" s="9">
        <f t="shared" si="20"/>
        <v>839</v>
      </c>
      <c r="M83" s="9">
        <f t="shared" si="20"/>
        <v>744</v>
      </c>
      <c r="N83" s="5">
        <f t="shared" si="22"/>
        <v>13.710559006211179</v>
      </c>
      <c r="O83" s="11">
        <f t="shared" si="27"/>
        <v>834.7621118012421</v>
      </c>
      <c r="P83" s="5">
        <f t="shared" si="23"/>
        <v>98.32298136645962</v>
      </c>
      <c r="Q83" s="9">
        <f t="shared" si="24"/>
        <v>3</v>
      </c>
      <c r="R83" s="9">
        <f t="shared" si="25"/>
        <v>29</v>
      </c>
    </row>
    <row r="84" spans="1:18" ht="15">
      <c r="A84" s="19">
        <v>32827</v>
      </c>
      <c r="B84"/>
      <c r="C84"/>
      <c r="D84" s="12">
        <v>2</v>
      </c>
      <c r="E84" s="12">
        <v>4</v>
      </c>
      <c r="F84"/>
      <c r="G84"/>
      <c r="H84" s="12">
        <v>4</v>
      </c>
      <c r="I84" s="12">
        <v>4</v>
      </c>
      <c r="J84" s="9">
        <f t="shared" si="26"/>
        <v>6</v>
      </c>
      <c r="K84" s="9">
        <f t="shared" si="21"/>
        <v>8</v>
      </c>
      <c r="L84" s="9">
        <f t="shared" si="20"/>
        <v>845</v>
      </c>
      <c r="M84" s="9">
        <f t="shared" si="20"/>
        <v>752</v>
      </c>
      <c r="N84" s="5">
        <f t="shared" si="22"/>
        <v>7.3826086956521735</v>
      </c>
      <c r="O84" s="11">
        <f t="shared" si="27"/>
        <v>842.1447204968943</v>
      </c>
      <c r="P84" s="5">
        <f t="shared" si="23"/>
        <v>99.19254658385091</v>
      </c>
      <c r="Q84" s="9">
        <f t="shared" si="24"/>
        <v>0</v>
      </c>
      <c r="R84" s="9">
        <f t="shared" si="25"/>
        <v>14</v>
      </c>
    </row>
    <row r="85" spans="1:18" ht="15">
      <c r="A85" s="19">
        <v>32828</v>
      </c>
      <c r="B85"/>
      <c r="C85"/>
      <c r="D85"/>
      <c r="E85"/>
      <c r="F85" s="12">
        <v>1</v>
      </c>
      <c r="G85"/>
      <c r="H85" s="12">
        <v>2</v>
      </c>
      <c r="I85" s="12">
        <v>1</v>
      </c>
      <c r="J85" s="9">
        <f aca="true" t="shared" si="28" ref="J85:J100">-B85-C85+D85+E85</f>
        <v>0</v>
      </c>
      <c r="K85" s="9">
        <f t="shared" si="21"/>
        <v>2</v>
      </c>
      <c r="L85" s="9">
        <f aca="true" t="shared" si="29" ref="L85:M101">L84+J85</f>
        <v>845</v>
      </c>
      <c r="M85" s="9">
        <f t="shared" si="29"/>
        <v>754</v>
      </c>
      <c r="N85" s="5">
        <f t="shared" si="22"/>
        <v>1.0546583850931677</v>
      </c>
      <c r="O85" s="11">
        <f t="shared" si="27"/>
        <v>843.1993788819874</v>
      </c>
      <c r="P85" s="5">
        <f t="shared" si="23"/>
        <v>99.31677018633538</v>
      </c>
      <c r="Q85" s="9">
        <f t="shared" si="24"/>
        <v>1</v>
      </c>
      <c r="R85" s="9">
        <f t="shared" si="25"/>
        <v>3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845</v>
      </c>
      <c r="M86" s="9">
        <f t="shared" si="29"/>
        <v>754</v>
      </c>
      <c r="N86" s="5">
        <f t="shared" si="22"/>
        <v>0</v>
      </c>
      <c r="O86" s="11">
        <f t="shared" si="27"/>
        <v>843.1993788819874</v>
      </c>
      <c r="P86" s="5">
        <f t="shared" si="23"/>
        <v>99.31677018633538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845</v>
      </c>
      <c r="M87" s="9">
        <f t="shared" si="29"/>
        <v>754</v>
      </c>
      <c r="N87" s="5">
        <f t="shared" si="22"/>
        <v>0</v>
      </c>
      <c r="O87" s="11">
        <f t="shared" si="27"/>
        <v>843.1993788819874</v>
      </c>
      <c r="P87" s="5">
        <f t="shared" si="23"/>
        <v>99.31677018633538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845</v>
      </c>
      <c r="M88" s="9">
        <f t="shared" si="29"/>
        <v>754</v>
      </c>
      <c r="N88" s="5">
        <f t="shared" si="22"/>
        <v>0</v>
      </c>
      <c r="O88" s="11">
        <f t="shared" si="27"/>
        <v>843.1993788819874</v>
      </c>
      <c r="P88" s="5">
        <f t="shared" si="23"/>
        <v>99.31677018633538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845</v>
      </c>
      <c r="M89" s="9">
        <f t="shared" si="29"/>
        <v>754</v>
      </c>
      <c r="N89" s="5">
        <f t="shared" si="22"/>
        <v>0</v>
      </c>
      <c r="O89" s="11">
        <f t="shared" si="27"/>
        <v>843.1993788819874</v>
      </c>
      <c r="P89" s="5">
        <f t="shared" si="23"/>
        <v>99.31677018633538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845</v>
      </c>
      <c r="M90" s="9">
        <f t="shared" si="29"/>
        <v>754</v>
      </c>
      <c r="N90" s="5">
        <f t="shared" si="22"/>
        <v>0</v>
      </c>
      <c r="O90" s="11">
        <f t="shared" si="27"/>
        <v>843.1993788819874</v>
      </c>
      <c r="P90" s="5">
        <f t="shared" si="23"/>
        <v>99.31677018633538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 s="12">
        <v>1</v>
      </c>
      <c r="D91"/>
      <c r="E91" s="12">
        <v>1</v>
      </c>
      <c r="F91"/>
      <c r="G91"/>
      <c r="H91"/>
      <c r="I91" s="12">
        <v>1</v>
      </c>
      <c r="J91" s="9">
        <f t="shared" si="28"/>
        <v>0</v>
      </c>
      <c r="K91" s="9">
        <f t="shared" si="21"/>
        <v>1</v>
      </c>
      <c r="L91" s="9">
        <f t="shared" si="29"/>
        <v>845</v>
      </c>
      <c r="M91" s="9">
        <f t="shared" si="29"/>
        <v>755</v>
      </c>
      <c r="N91" s="5">
        <f t="shared" si="22"/>
        <v>0.5273291925465838</v>
      </c>
      <c r="O91" s="11">
        <f t="shared" si="27"/>
        <v>843.726708074534</v>
      </c>
      <c r="P91" s="5">
        <f t="shared" si="23"/>
        <v>99.37888198757761</v>
      </c>
      <c r="Q91" s="9">
        <f t="shared" si="24"/>
        <v>1</v>
      </c>
      <c r="R91" s="9">
        <f t="shared" si="25"/>
        <v>2</v>
      </c>
    </row>
    <row r="92" spans="1:18" ht="15">
      <c r="A92" s="19">
        <v>32835</v>
      </c>
      <c r="B92"/>
      <c r="C92"/>
      <c r="D92"/>
      <c r="E92"/>
      <c r="F92"/>
      <c r="G92"/>
      <c r="H92" s="12">
        <v>2</v>
      </c>
      <c r="I92" s="12">
        <v>1</v>
      </c>
      <c r="J92" s="9">
        <f t="shared" si="28"/>
        <v>0</v>
      </c>
      <c r="K92" s="9">
        <f t="shared" si="21"/>
        <v>3</v>
      </c>
      <c r="L92" s="9">
        <f t="shared" si="29"/>
        <v>845</v>
      </c>
      <c r="M92" s="9">
        <f t="shared" si="29"/>
        <v>758</v>
      </c>
      <c r="N92" s="5">
        <f t="shared" si="22"/>
        <v>1.5819875776397514</v>
      </c>
      <c r="O92" s="11">
        <f t="shared" si="27"/>
        <v>845.3086956521738</v>
      </c>
      <c r="P92" s="5">
        <f t="shared" si="23"/>
        <v>99.56521739130433</v>
      </c>
      <c r="Q92" s="9">
        <f t="shared" si="24"/>
        <v>0</v>
      </c>
      <c r="R92" s="9">
        <f t="shared" si="25"/>
        <v>3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846</v>
      </c>
      <c r="M93" s="9">
        <f t="shared" si="29"/>
        <v>758</v>
      </c>
      <c r="N93" s="5">
        <f t="shared" si="22"/>
        <v>0.5273291925465838</v>
      </c>
      <c r="O93" s="11">
        <f t="shared" si="27"/>
        <v>845.8360248447204</v>
      </c>
      <c r="P93" s="5">
        <f t="shared" si="23"/>
        <v>99.62732919254657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/>
      <c r="I94"/>
      <c r="J94" s="9">
        <f t="shared" si="28"/>
        <v>1</v>
      </c>
      <c r="K94" s="9">
        <f t="shared" si="21"/>
        <v>0</v>
      </c>
      <c r="L94" s="9">
        <f t="shared" si="29"/>
        <v>847</v>
      </c>
      <c r="M94" s="9">
        <f t="shared" si="29"/>
        <v>758</v>
      </c>
      <c r="N94" s="5">
        <f t="shared" si="22"/>
        <v>0.5273291925465838</v>
      </c>
      <c r="O94" s="11">
        <f t="shared" si="27"/>
        <v>846.3633540372671</v>
      </c>
      <c r="P94" s="5">
        <f t="shared" si="23"/>
        <v>99.68944099378882</v>
      </c>
      <c r="Q94" s="9">
        <f t="shared" si="24"/>
        <v>0</v>
      </c>
      <c r="R94" s="9">
        <f t="shared" si="25"/>
        <v>1</v>
      </c>
    </row>
    <row r="95" spans="1:19" ht="15">
      <c r="A95" s="19">
        <v>32838</v>
      </c>
      <c r="B95"/>
      <c r="C95"/>
      <c r="D95"/>
      <c r="E95" s="12">
        <v>1</v>
      </c>
      <c r="F95"/>
      <c r="G95"/>
      <c r="H95"/>
      <c r="I95" s="12">
        <v>1</v>
      </c>
      <c r="J95" s="9">
        <f t="shared" si="28"/>
        <v>1</v>
      </c>
      <c r="K95" s="9">
        <f t="shared" si="21"/>
        <v>1</v>
      </c>
      <c r="L95" s="9">
        <f t="shared" si="29"/>
        <v>848</v>
      </c>
      <c r="M95" s="9">
        <f t="shared" si="29"/>
        <v>759</v>
      </c>
      <c r="N95" s="5">
        <f t="shared" si="22"/>
        <v>1.0546583850931677</v>
      </c>
      <c r="O95" s="11">
        <f t="shared" si="27"/>
        <v>847.4180124223602</v>
      </c>
      <c r="P95" s="5">
        <f t="shared" si="23"/>
        <v>99.81366459627328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848</v>
      </c>
      <c r="M96" s="9">
        <f t="shared" si="29"/>
        <v>759</v>
      </c>
      <c r="N96" s="5">
        <f t="shared" si="22"/>
        <v>0</v>
      </c>
      <c r="O96" s="11">
        <f t="shared" si="27"/>
        <v>847.4180124223602</v>
      </c>
      <c r="P96" s="5">
        <f t="shared" si="23"/>
        <v>99.81366459627328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 s="12">
        <v>1</v>
      </c>
      <c r="I97" s="12">
        <v>1</v>
      </c>
      <c r="J97" s="9">
        <f t="shared" si="28"/>
        <v>1</v>
      </c>
      <c r="K97" s="9">
        <f t="shared" si="21"/>
        <v>2</v>
      </c>
      <c r="L97" s="9">
        <f t="shared" si="29"/>
        <v>849</v>
      </c>
      <c r="M97" s="9">
        <f t="shared" si="29"/>
        <v>761</v>
      </c>
      <c r="N97" s="5">
        <f t="shared" si="22"/>
        <v>1.5819875776397514</v>
      </c>
      <c r="O97" s="11">
        <f t="shared" si="27"/>
        <v>849</v>
      </c>
      <c r="P97" s="5">
        <f t="shared" si="23"/>
        <v>100</v>
      </c>
      <c r="Q97" s="9">
        <f t="shared" si="24"/>
        <v>0</v>
      </c>
      <c r="R97" s="9">
        <f t="shared" si="25"/>
        <v>3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849</v>
      </c>
      <c r="M98" s="9">
        <f t="shared" si="29"/>
        <v>761</v>
      </c>
      <c r="N98" s="5">
        <f t="shared" si="22"/>
        <v>0</v>
      </c>
      <c r="O98" s="11">
        <f t="shared" si="27"/>
        <v>849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849</v>
      </c>
      <c r="M99" s="9">
        <f t="shared" si="29"/>
        <v>761</v>
      </c>
      <c r="N99" s="5">
        <f t="shared" si="22"/>
        <v>0</v>
      </c>
      <c r="O99" s="11">
        <f t="shared" si="27"/>
        <v>849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849</v>
      </c>
      <c r="M100" s="9">
        <f t="shared" si="29"/>
        <v>761</v>
      </c>
      <c r="N100" s="5">
        <f t="shared" si="22"/>
        <v>0</v>
      </c>
      <c r="O100" s="11">
        <f t="shared" si="27"/>
        <v>849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849</v>
      </c>
      <c r="M101" s="9">
        <f t="shared" si="29"/>
        <v>761</v>
      </c>
      <c r="N101" s="5">
        <f t="shared" si="22"/>
        <v>0</v>
      </c>
      <c r="O101" s="11">
        <f t="shared" si="27"/>
        <v>849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30</v>
      </c>
      <c r="C103" s="9">
        <f t="shared" si="30"/>
        <v>32</v>
      </c>
      <c r="D103" s="9">
        <f t="shared" si="30"/>
        <v>341</v>
      </c>
      <c r="E103" s="9">
        <f t="shared" si="30"/>
        <v>570</v>
      </c>
      <c r="F103" s="9">
        <f t="shared" si="30"/>
        <v>20</v>
      </c>
      <c r="G103" s="9">
        <f t="shared" si="30"/>
        <v>38</v>
      </c>
      <c r="H103" s="9">
        <f t="shared" si="30"/>
        <v>318</v>
      </c>
      <c r="I103" s="9">
        <f t="shared" si="30"/>
        <v>501</v>
      </c>
      <c r="J103" s="9">
        <f t="shared" si="30"/>
        <v>849</v>
      </c>
      <c r="K103" s="9">
        <f t="shared" si="30"/>
        <v>761</v>
      </c>
      <c r="N103" s="5">
        <f>SUM(N4:N101)</f>
        <v>849</v>
      </c>
      <c r="Q103" s="11">
        <f>SUM(Q4:Q101)</f>
        <v>120</v>
      </c>
      <c r="R103" s="11">
        <f>SUM(R4:R101)</f>
        <v>1730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F7" sqref="F7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2495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2143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 s="12">
        <v>1</v>
      </c>
      <c r="E4" s="12">
        <v>2</v>
      </c>
      <c r="F4"/>
      <c r="G4" s="12">
        <v>2</v>
      </c>
      <c r="H4" s="12">
        <v>3</v>
      </c>
      <c r="I4" s="12">
        <v>1</v>
      </c>
      <c r="J4" s="9">
        <f>-B4-C4+D4+E4</f>
        <v>1</v>
      </c>
      <c r="K4" s="9">
        <f aca="true" t="shared" si="0" ref="K4:K35">-F4-G4+H4+I4</f>
        <v>2</v>
      </c>
      <c r="L4" s="9">
        <f>J4</f>
        <v>1</v>
      </c>
      <c r="M4" s="9">
        <f>K4</f>
        <v>2</v>
      </c>
      <c r="N4" s="5">
        <f aca="true" t="shared" si="1" ref="N4:N35">(+J4+K4)*($J$103/($J$103+$K$103))</f>
        <v>1.3943070461969203</v>
      </c>
      <c r="O4" s="11">
        <f>N4</f>
        <v>1.3943070461969203</v>
      </c>
      <c r="P4" s="5">
        <f aca="true" t="shared" si="2" ref="P4:P35">O4*100/$N$103</f>
        <v>0.13999066728884738</v>
      </c>
      <c r="Q4" s="9">
        <f aca="true" t="shared" si="3" ref="Q4:Q35">+B4+C4+F4+G4</f>
        <v>4</v>
      </c>
      <c r="R4" s="9">
        <f aca="true" t="shared" si="4" ref="R4:R35">D4+E4+H4+I4</f>
        <v>7</v>
      </c>
      <c r="X4" s="1" t="s">
        <v>37</v>
      </c>
      <c r="Z4" s="11">
        <f>SUM(N4:N10)</f>
        <v>3.2533831077928137</v>
      </c>
      <c r="AA4" s="5">
        <f aca="true" t="shared" si="5" ref="AA4:AA17">Z4*100/$Z$18</f>
        <v>0.326644890340644</v>
      </c>
      <c r="AB4" s="11">
        <f>SUM(Q4:Q10)+SUM(R4:R10)</f>
        <v>25</v>
      </c>
      <c r="AC4" s="11">
        <f>100*SUM(R4:R10)/AB4</f>
        <v>64</v>
      </c>
    </row>
    <row r="5" spans="1:29" ht="15">
      <c r="A5" s="19">
        <v>32748</v>
      </c>
      <c r="B5"/>
      <c r="C5"/>
      <c r="D5"/>
      <c r="E5"/>
      <c r="F5"/>
      <c r="G5"/>
      <c r="H5"/>
      <c r="I5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1</v>
      </c>
      <c r="M5" s="9">
        <f t="shared" si="7"/>
        <v>2</v>
      </c>
      <c r="N5" s="5">
        <f t="shared" si="1"/>
        <v>0</v>
      </c>
      <c r="O5" s="11">
        <f aca="true" t="shared" si="8" ref="O5:O36">O4+N5</f>
        <v>1.3943070461969203</v>
      </c>
      <c r="P5" s="5">
        <f t="shared" si="2"/>
        <v>0.13999066728884738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2319</v>
      </c>
      <c r="W5"/>
      <c r="X5"/>
      <c r="Y5" s="1" t="s">
        <v>39</v>
      </c>
      <c r="Z5" s="11">
        <f>SUM(N11:N17)</f>
        <v>60.88474101726552</v>
      </c>
      <c r="AA5" s="5">
        <f t="shared" si="5"/>
        <v>6.112925804946338</v>
      </c>
      <c r="AB5" s="11">
        <f>SUM(Q11:Q17)+SUM(R11:R17)</f>
        <v>161</v>
      </c>
      <c r="AC5" s="11">
        <f>100*SUM(R11:R17)/AB5</f>
        <v>90.6832298136646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1</v>
      </c>
      <c r="M6" s="9">
        <f t="shared" si="7"/>
        <v>2</v>
      </c>
      <c r="N6" s="5">
        <f t="shared" si="1"/>
        <v>0</v>
      </c>
      <c r="O6" s="11">
        <f t="shared" si="8"/>
        <v>1.3943070461969203</v>
      </c>
      <c r="P6" s="5">
        <f t="shared" si="2"/>
        <v>0.13999066728884738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176</v>
      </c>
      <c r="W6"/>
      <c r="X6" s="1" t="s">
        <v>41</v>
      </c>
      <c r="Z6" s="11">
        <f>SUM(N18:N24)</f>
        <v>167.31684554363045</v>
      </c>
      <c r="AA6" s="5">
        <f t="shared" si="5"/>
        <v>16.798880074661692</v>
      </c>
      <c r="AB6" s="11">
        <f>SUM(Q18:Q24)+SUM(R18:R24)</f>
        <v>416</v>
      </c>
      <c r="AC6" s="11">
        <f>100*SUM(R18:R24)/AB6</f>
        <v>93.26923076923077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2</v>
      </c>
      <c r="N7" s="5">
        <f t="shared" si="1"/>
        <v>0</v>
      </c>
      <c r="O7" s="11">
        <f t="shared" si="8"/>
        <v>1.3943070461969203</v>
      </c>
      <c r="P7" s="5">
        <f t="shared" si="2"/>
        <v>0.13999066728884738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92.94589178356713</v>
      </c>
      <c r="W7"/>
      <c r="Y7" s="1" t="s">
        <v>43</v>
      </c>
      <c r="Z7" s="11">
        <f>SUM(N25:N31)</f>
        <v>125.02286514232385</v>
      </c>
      <c r="AA7" s="5">
        <f t="shared" si="5"/>
        <v>12.55249650023332</v>
      </c>
      <c r="AB7" s="11">
        <f>SUM(Q25:Q31)+SUM(R25:R31)</f>
        <v>317</v>
      </c>
      <c r="AC7" s="11">
        <f>100*SUM(R25:R31)/AB7</f>
        <v>92.42902208201893</v>
      </c>
    </row>
    <row r="8" spans="1:29" ht="15">
      <c r="A8" s="19">
        <v>32751</v>
      </c>
      <c r="B8"/>
      <c r="C8"/>
      <c r="D8"/>
      <c r="E8"/>
      <c r="F8"/>
      <c r="G8" s="12">
        <v>2</v>
      </c>
      <c r="H8" s="12">
        <v>1</v>
      </c>
      <c r="I8" s="12">
        <v>3</v>
      </c>
      <c r="J8" s="9">
        <f t="shared" si="6"/>
        <v>0</v>
      </c>
      <c r="K8" s="9">
        <f t="shared" si="0"/>
        <v>2</v>
      </c>
      <c r="L8" s="9">
        <f t="shared" si="7"/>
        <v>1</v>
      </c>
      <c r="M8" s="9">
        <f t="shared" si="7"/>
        <v>4</v>
      </c>
      <c r="N8" s="5">
        <f t="shared" si="1"/>
        <v>0.9295380307979468</v>
      </c>
      <c r="O8" s="11">
        <f t="shared" si="8"/>
        <v>2.323845076994867</v>
      </c>
      <c r="P8" s="5">
        <f t="shared" si="2"/>
        <v>0.2333177788147456</v>
      </c>
      <c r="Q8" s="9">
        <f t="shared" si="3"/>
        <v>2</v>
      </c>
      <c r="R8" s="9">
        <f t="shared" si="4"/>
        <v>4</v>
      </c>
      <c r="W8"/>
      <c r="X8" s="1" t="s">
        <v>44</v>
      </c>
      <c r="Z8" s="11">
        <f>SUM(N32:N38)</f>
        <v>106.4321045263649</v>
      </c>
      <c r="AA8" s="5">
        <f t="shared" si="5"/>
        <v>10.685954269715351</v>
      </c>
      <c r="AB8" s="11">
        <f>SUM(Q32:Q38)+SUM(R32:R38)</f>
        <v>291</v>
      </c>
      <c r="AC8" s="11">
        <f>100*SUM(R32:R38)/AB8</f>
        <v>89.34707903780068</v>
      </c>
    </row>
    <row r="9" spans="1:29" ht="15">
      <c r="A9" s="19">
        <v>32752</v>
      </c>
      <c r="B9" s="12">
        <v>1</v>
      </c>
      <c r="C9"/>
      <c r="D9"/>
      <c r="E9"/>
      <c r="F9"/>
      <c r="G9" s="12">
        <v>1</v>
      </c>
      <c r="H9"/>
      <c r="I9" s="12">
        <v>1</v>
      </c>
      <c r="J9" s="9">
        <f t="shared" si="6"/>
        <v>-1</v>
      </c>
      <c r="K9" s="9">
        <f t="shared" si="0"/>
        <v>0</v>
      </c>
      <c r="L9" s="9">
        <f t="shared" si="7"/>
        <v>0</v>
      </c>
      <c r="M9" s="9">
        <f t="shared" si="7"/>
        <v>4</v>
      </c>
      <c r="N9" s="5">
        <f t="shared" si="1"/>
        <v>-0.4647690153989734</v>
      </c>
      <c r="O9" s="11">
        <f t="shared" si="8"/>
        <v>1.8590760615958934</v>
      </c>
      <c r="P9" s="5">
        <f t="shared" si="2"/>
        <v>0.1866542230517965</v>
      </c>
      <c r="Q9" s="9">
        <f t="shared" si="3"/>
        <v>2</v>
      </c>
      <c r="R9" s="9">
        <f t="shared" si="4"/>
        <v>1</v>
      </c>
      <c r="T9" s="8" t="s">
        <v>45</v>
      </c>
      <c r="V9" s="5"/>
      <c r="W9"/>
      <c r="Y9" s="1" t="s">
        <v>46</v>
      </c>
      <c r="Z9" s="11">
        <f>SUM(N39:N45)</f>
        <v>168.2463835744284</v>
      </c>
      <c r="AA9" s="5">
        <f t="shared" si="5"/>
        <v>16.89220718618759</v>
      </c>
      <c r="AB9" s="11">
        <f>SUM(Q39:Q45)+SUM(R39:R45)</f>
        <v>402</v>
      </c>
      <c r="AC9" s="11">
        <f>100*SUM(R39:R45)/AB9</f>
        <v>95.02487562189054</v>
      </c>
    </row>
    <row r="10" spans="1:29" ht="15">
      <c r="A10" s="19">
        <v>32753</v>
      </c>
      <c r="B10"/>
      <c r="C10" s="12">
        <v>1</v>
      </c>
      <c r="D10" s="12">
        <v>1</v>
      </c>
      <c r="E10" s="12">
        <v>1</v>
      </c>
      <c r="F10"/>
      <c r="G10"/>
      <c r="H10" s="12">
        <v>2</v>
      </c>
      <c r="I10"/>
      <c r="J10" s="9">
        <f t="shared" si="6"/>
        <v>1</v>
      </c>
      <c r="K10" s="9">
        <f t="shared" si="0"/>
        <v>2</v>
      </c>
      <c r="L10" s="9">
        <f t="shared" si="7"/>
        <v>1</v>
      </c>
      <c r="M10" s="9">
        <f t="shared" si="7"/>
        <v>6</v>
      </c>
      <c r="N10" s="5">
        <f t="shared" si="1"/>
        <v>1.3943070461969203</v>
      </c>
      <c r="O10" s="11">
        <f t="shared" si="8"/>
        <v>3.2533831077928137</v>
      </c>
      <c r="P10" s="5">
        <f t="shared" si="2"/>
        <v>0.32664489034064387</v>
      </c>
      <c r="Q10" s="9">
        <f t="shared" si="3"/>
        <v>1</v>
      </c>
      <c r="R10" s="9">
        <f t="shared" si="4"/>
        <v>4</v>
      </c>
      <c r="U10" s="8" t="s">
        <v>4</v>
      </c>
      <c r="V10" s="5">
        <f>100*(+E103/(E103+D103))</f>
        <v>51.43120960295475</v>
      </c>
      <c r="W10"/>
      <c r="X10" s="8" t="s">
        <v>47</v>
      </c>
      <c r="Z10" s="11">
        <f>SUM(N46:N52)</f>
        <v>156.62715818945404</v>
      </c>
      <c r="AA10" s="5">
        <f t="shared" si="5"/>
        <v>15.725618292113861</v>
      </c>
      <c r="AB10" s="11">
        <f>SUM(Q46:Q52)+SUM(R46:R52)</f>
        <v>379</v>
      </c>
      <c r="AC10" s="11">
        <f>100*SUM(R46:R52)/AB10</f>
        <v>94.45910290237467</v>
      </c>
    </row>
    <row r="11" spans="1:29" ht="15">
      <c r="A11" s="19">
        <v>32754</v>
      </c>
      <c r="B11" s="12">
        <v>1</v>
      </c>
      <c r="C11"/>
      <c r="D11" s="12">
        <v>1</v>
      </c>
      <c r="E11" s="12">
        <v>1</v>
      </c>
      <c r="F11"/>
      <c r="G11" s="12">
        <v>1</v>
      </c>
      <c r="H11" s="12">
        <v>1</v>
      </c>
      <c r="I11" s="12">
        <v>2</v>
      </c>
      <c r="J11" s="9">
        <f t="shared" si="6"/>
        <v>1</v>
      </c>
      <c r="K11" s="9">
        <f t="shared" si="0"/>
        <v>2</v>
      </c>
      <c r="L11" s="9">
        <f t="shared" si="7"/>
        <v>2</v>
      </c>
      <c r="M11" s="9">
        <f t="shared" si="7"/>
        <v>8</v>
      </c>
      <c r="N11" s="5">
        <f t="shared" si="1"/>
        <v>1.3943070461969203</v>
      </c>
      <c r="O11" s="11">
        <f t="shared" si="8"/>
        <v>4.647690153989734</v>
      </c>
      <c r="P11" s="5">
        <f t="shared" si="2"/>
        <v>0.4666355576294912</v>
      </c>
      <c r="Q11" s="9">
        <f t="shared" si="3"/>
        <v>2</v>
      </c>
      <c r="R11" s="9">
        <f t="shared" si="4"/>
        <v>5</v>
      </c>
      <c r="S11" s="8" t="s">
        <v>48</v>
      </c>
      <c r="U11" s="8" t="s">
        <v>5</v>
      </c>
      <c r="V11" s="5">
        <f>100*(+I103/(I103+H103))</f>
        <v>53.23624595469255</v>
      </c>
      <c r="W11"/>
      <c r="Y11" s="8" t="s">
        <v>49</v>
      </c>
      <c r="Z11" s="11">
        <f>SUM(N53:N59)</f>
        <v>88.77088194120392</v>
      </c>
      <c r="AA11" s="5">
        <f t="shared" si="5"/>
        <v>8.912739150723286</v>
      </c>
      <c r="AB11" s="11">
        <f>SUM(Q53:Q59)+SUM(R53:R59)</f>
        <v>205</v>
      </c>
      <c r="AC11" s="11">
        <f>100*SUM(R53:R59)/AB11</f>
        <v>96.58536585365853</v>
      </c>
    </row>
    <row r="12" spans="1:29" ht="15">
      <c r="A12" s="19">
        <v>32755</v>
      </c>
      <c r="B12" s="12">
        <v>1</v>
      </c>
      <c r="C12" s="12">
        <v>1</v>
      </c>
      <c r="D12" s="12">
        <v>1</v>
      </c>
      <c r="E12" s="12">
        <v>3</v>
      </c>
      <c r="F12" s="12">
        <v>1</v>
      </c>
      <c r="G12"/>
      <c r="H12" s="12">
        <v>7</v>
      </c>
      <c r="I12" s="12">
        <v>6</v>
      </c>
      <c r="J12" s="9">
        <f t="shared" si="6"/>
        <v>2</v>
      </c>
      <c r="K12" s="9">
        <f t="shared" si="0"/>
        <v>12</v>
      </c>
      <c r="L12" s="9">
        <f t="shared" si="7"/>
        <v>4</v>
      </c>
      <c r="M12" s="9">
        <f t="shared" si="7"/>
        <v>20</v>
      </c>
      <c r="N12" s="5">
        <f t="shared" si="1"/>
        <v>6.506766215585628</v>
      </c>
      <c r="O12" s="11">
        <f t="shared" si="8"/>
        <v>11.154456369575362</v>
      </c>
      <c r="P12" s="5">
        <f t="shared" si="2"/>
        <v>1.119925338310779</v>
      </c>
      <c r="Q12" s="9">
        <f t="shared" si="3"/>
        <v>3</v>
      </c>
      <c r="R12" s="9">
        <f t="shared" si="4"/>
        <v>17</v>
      </c>
      <c r="U12" s="8" t="s">
        <v>50</v>
      </c>
      <c r="V12" s="5">
        <f>100*((E103+I103)/(E103+D103+I103+H103))</f>
        <v>52.39327296248383</v>
      </c>
      <c r="W12"/>
      <c r="X12" s="8" t="s">
        <v>51</v>
      </c>
      <c r="Z12" s="11">
        <f>SUM(N60:N66)</f>
        <v>53.44843677088195</v>
      </c>
      <c r="AA12" s="5">
        <f t="shared" si="5"/>
        <v>5.366308912739152</v>
      </c>
      <c r="AB12" s="11">
        <f>SUM(Q60:Q66)+SUM(R60:R66)</f>
        <v>133</v>
      </c>
      <c r="AC12" s="11">
        <f>100*SUM(R60:R66)/AB12</f>
        <v>93.23308270676692</v>
      </c>
    </row>
    <row r="13" spans="1:29" ht="15">
      <c r="A13" s="19">
        <v>32756</v>
      </c>
      <c r="B13"/>
      <c r="C13" s="12">
        <v>1</v>
      </c>
      <c r="D13" s="12">
        <v>5</v>
      </c>
      <c r="E13" s="12">
        <v>3</v>
      </c>
      <c r="F13"/>
      <c r="G13"/>
      <c r="H13" s="12">
        <v>1</v>
      </c>
      <c r="I13" s="12">
        <v>1</v>
      </c>
      <c r="J13" s="9">
        <f t="shared" si="6"/>
        <v>7</v>
      </c>
      <c r="K13" s="9">
        <f t="shared" si="0"/>
        <v>2</v>
      </c>
      <c r="L13" s="9">
        <f t="shared" si="7"/>
        <v>11</v>
      </c>
      <c r="M13" s="9">
        <f t="shared" si="7"/>
        <v>22</v>
      </c>
      <c r="N13" s="5">
        <f t="shared" si="1"/>
        <v>4.1829211385907605</v>
      </c>
      <c r="O13" s="11">
        <f t="shared" si="8"/>
        <v>15.337377508166123</v>
      </c>
      <c r="P13" s="5">
        <f t="shared" si="2"/>
        <v>1.5398973401773213</v>
      </c>
      <c r="Q13" s="9">
        <f t="shared" si="3"/>
        <v>1</v>
      </c>
      <c r="R13" s="9">
        <f t="shared" si="4"/>
        <v>10</v>
      </c>
      <c r="W13"/>
      <c r="Y13" s="8" t="s">
        <v>52</v>
      </c>
      <c r="Z13" s="11">
        <f>SUM(N67:N73)</f>
        <v>22.7736817545497</v>
      </c>
      <c r="AA13" s="5">
        <f t="shared" si="5"/>
        <v>2.286514232384508</v>
      </c>
      <c r="AB13" s="11">
        <f>SUM(Q67:Q73)+SUM(R67:R73)</f>
        <v>53</v>
      </c>
      <c r="AC13" s="11">
        <f>100*SUM(R67:R73)/AB13</f>
        <v>96.22641509433963</v>
      </c>
    </row>
    <row r="14" spans="1:29" ht="15">
      <c r="A14" s="19">
        <v>32757</v>
      </c>
      <c r="B14"/>
      <c r="C14"/>
      <c r="D14" s="12">
        <v>1</v>
      </c>
      <c r="E14" s="12">
        <v>4</v>
      </c>
      <c r="F14"/>
      <c r="G14"/>
      <c r="H14" s="12">
        <v>3</v>
      </c>
      <c r="I14" s="12">
        <v>6</v>
      </c>
      <c r="J14" s="9">
        <f t="shared" si="6"/>
        <v>5</v>
      </c>
      <c r="K14" s="9">
        <f t="shared" si="0"/>
        <v>9</v>
      </c>
      <c r="L14" s="9">
        <f t="shared" si="7"/>
        <v>16</v>
      </c>
      <c r="M14" s="9">
        <f t="shared" si="7"/>
        <v>31</v>
      </c>
      <c r="N14" s="5">
        <f t="shared" si="1"/>
        <v>6.506766215585628</v>
      </c>
      <c r="O14" s="11">
        <f t="shared" si="8"/>
        <v>21.84414372375175</v>
      </c>
      <c r="P14" s="5">
        <f t="shared" si="2"/>
        <v>2.193187120858609</v>
      </c>
      <c r="Q14" s="9">
        <f t="shared" si="3"/>
        <v>0</v>
      </c>
      <c r="R14" s="9">
        <f t="shared" si="4"/>
        <v>14</v>
      </c>
      <c r="T14" s="8"/>
      <c r="W14"/>
      <c r="X14" s="8" t="s">
        <v>53</v>
      </c>
      <c r="Z14" s="11">
        <f>SUM(N74:N80)</f>
        <v>20.449836677554835</v>
      </c>
      <c r="AA14" s="5">
        <f t="shared" si="5"/>
        <v>2.053196453569763</v>
      </c>
      <c r="AB14" s="11">
        <f>SUM(Q74:Q80)+SUM(R74:R80)</f>
        <v>54</v>
      </c>
      <c r="AC14" s="11">
        <f>100*SUM(R74:R80)/AB14</f>
        <v>90.74074074074075</v>
      </c>
    </row>
    <row r="15" spans="1:29" ht="15">
      <c r="A15" s="19">
        <v>32758</v>
      </c>
      <c r="B15" s="12">
        <v>1</v>
      </c>
      <c r="C15"/>
      <c r="D15" s="12">
        <v>14</v>
      </c>
      <c r="E15" s="12">
        <v>9</v>
      </c>
      <c r="F15"/>
      <c r="G15" s="12">
        <v>2</v>
      </c>
      <c r="H15" s="12">
        <v>8</v>
      </c>
      <c r="I15" s="12">
        <v>13</v>
      </c>
      <c r="J15" s="9">
        <f t="shared" si="6"/>
        <v>22</v>
      </c>
      <c r="K15" s="9">
        <f t="shared" si="0"/>
        <v>19</v>
      </c>
      <c r="L15" s="9">
        <f t="shared" si="7"/>
        <v>38</v>
      </c>
      <c r="M15" s="9">
        <f t="shared" si="7"/>
        <v>50</v>
      </c>
      <c r="N15" s="5">
        <f t="shared" si="1"/>
        <v>19.05552963135791</v>
      </c>
      <c r="O15" s="11">
        <f t="shared" si="8"/>
        <v>40.899673355109655</v>
      </c>
      <c r="P15" s="5">
        <f t="shared" si="2"/>
        <v>4.106392907139522</v>
      </c>
      <c r="Q15" s="9">
        <f t="shared" si="3"/>
        <v>3</v>
      </c>
      <c r="R15" s="9">
        <f t="shared" si="4"/>
        <v>44</v>
      </c>
      <c r="T15" s="8"/>
      <c r="W15"/>
      <c r="Y15" s="8" t="s">
        <v>54</v>
      </c>
      <c r="Z15" s="11">
        <f>SUM(N81:N87)</f>
        <v>7.436304246383575</v>
      </c>
      <c r="AA15" s="5">
        <f t="shared" si="5"/>
        <v>0.7466168922071863</v>
      </c>
      <c r="AB15" s="11">
        <f>SUM(Q81:Q87)+SUM(R81:R87)</f>
        <v>18</v>
      </c>
      <c r="AC15" s="11">
        <f>100*SUM(R81:R87)/AB15</f>
        <v>94.44444444444444</v>
      </c>
    </row>
    <row r="16" spans="1:29" ht="15">
      <c r="A16" s="19">
        <v>32759</v>
      </c>
      <c r="B16" s="12">
        <v>1</v>
      </c>
      <c r="C16"/>
      <c r="D16" s="12">
        <v>5</v>
      </c>
      <c r="E16" s="12">
        <v>14</v>
      </c>
      <c r="F16"/>
      <c r="G16" s="12">
        <v>2</v>
      </c>
      <c r="H16" s="12">
        <v>5</v>
      </c>
      <c r="I16" s="12">
        <v>7</v>
      </c>
      <c r="J16" s="9">
        <f t="shared" si="6"/>
        <v>18</v>
      </c>
      <c r="K16" s="9">
        <f t="shared" si="0"/>
        <v>10</v>
      </c>
      <c r="L16" s="9">
        <f t="shared" si="7"/>
        <v>56</v>
      </c>
      <c r="M16" s="9">
        <f t="shared" si="7"/>
        <v>60</v>
      </c>
      <c r="N16" s="5">
        <f t="shared" si="1"/>
        <v>13.013532431171257</v>
      </c>
      <c r="O16" s="11">
        <f t="shared" si="8"/>
        <v>53.91320578628091</v>
      </c>
      <c r="P16" s="5">
        <f t="shared" si="2"/>
        <v>5.412972468502098</v>
      </c>
      <c r="Q16" s="9">
        <f t="shared" si="3"/>
        <v>3</v>
      </c>
      <c r="R16" s="9">
        <f t="shared" si="4"/>
        <v>31</v>
      </c>
      <c r="X16" s="8" t="s">
        <v>55</v>
      </c>
      <c r="Z16" s="11">
        <f>SUM(N88:N94)</f>
        <v>14.407839477368174</v>
      </c>
      <c r="AA16" s="5">
        <f t="shared" si="5"/>
        <v>1.4465702286514233</v>
      </c>
      <c r="AB16" s="11">
        <f>SUM(Q88:Q94)+SUM(R88:R94)</f>
        <v>37</v>
      </c>
      <c r="AC16" s="11">
        <f>100*SUM(R88:R94)/AB16</f>
        <v>91.89189189189189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6</v>
      </c>
      <c r="F17" s="12">
        <v>1</v>
      </c>
      <c r="G17" s="12">
        <v>1</v>
      </c>
      <c r="H17" s="12">
        <v>6</v>
      </c>
      <c r="I17" s="12">
        <v>9</v>
      </c>
      <c r="J17" s="9">
        <f t="shared" si="6"/>
        <v>9</v>
      </c>
      <c r="K17" s="9">
        <f t="shared" si="0"/>
        <v>13</v>
      </c>
      <c r="L17" s="9">
        <f t="shared" si="7"/>
        <v>65</v>
      </c>
      <c r="M17" s="9">
        <f t="shared" si="7"/>
        <v>73</v>
      </c>
      <c r="N17" s="5">
        <f t="shared" si="1"/>
        <v>10.224918338777416</v>
      </c>
      <c r="O17" s="11">
        <f t="shared" si="8"/>
        <v>64.13812412505833</v>
      </c>
      <c r="P17" s="5">
        <f t="shared" si="2"/>
        <v>6.43957069528698</v>
      </c>
      <c r="Q17" s="9">
        <f t="shared" si="3"/>
        <v>3</v>
      </c>
      <c r="R17" s="9">
        <f t="shared" si="4"/>
        <v>25</v>
      </c>
      <c r="T17" s="8"/>
      <c r="X17"/>
      <c r="Y17" s="8" t="s">
        <v>56</v>
      </c>
      <c r="Z17" s="11">
        <f>SUM(N95:N101)</f>
        <v>0.9295380307979468</v>
      </c>
      <c r="AA17" s="5">
        <f t="shared" si="5"/>
        <v>0.09332711152589829</v>
      </c>
      <c r="AB17" s="11">
        <f>SUM(Q95:Q101)+SUM(R95:R101)</f>
        <v>4</v>
      </c>
      <c r="AC17" s="11">
        <f>100*SUM(R95:R101)/AB17</f>
        <v>75</v>
      </c>
    </row>
    <row r="18" spans="1:27" ht="15">
      <c r="A18" s="19">
        <v>32761</v>
      </c>
      <c r="B18" s="12">
        <v>2</v>
      </c>
      <c r="C18" s="12">
        <v>1</v>
      </c>
      <c r="D18" s="12">
        <v>12</v>
      </c>
      <c r="E18" s="12">
        <v>10</v>
      </c>
      <c r="F18"/>
      <c r="G18" s="12">
        <v>1</v>
      </c>
      <c r="H18" s="12">
        <v>7</v>
      </c>
      <c r="I18" s="12">
        <v>12</v>
      </c>
      <c r="J18" s="9">
        <f t="shared" si="6"/>
        <v>19</v>
      </c>
      <c r="K18" s="9">
        <f t="shared" si="0"/>
        <v>18</v>
      </c>
      <c r="L18" s="9">
        <f t="shared" si="7"/>
        <v>84</v>
      </c>
      <c r="M18" s="9">
        <f t="shared" si="7"/>
        <v>91</v>
      </c>
      <c r="N18" s="5">
        <f t="shared" si="1"/>
        <v>17.196453569762017</v>
      </c>
      <c r="O18" s="11">
        <f t="shared" si="8"/>
        <v>81.33457769482034</v>
      </c>
      <c r="P18" s="5">
        <f t="shared" si="2"/>
        <v>8.166122258516095</v>
      </c>
      <c r="Q18" s="9">
        <f t="shared" si="3"/>
        <v>4</v>
      </c>
      <c r="R18" s="9">
        <f t="shared" si="4"/>
        <v>41</v>
      </c>
      <c r="T18" s="8"/>
      <c r="Y18" s="8" t="s">
        <v>57</v>
      </c>
      <c r="Z18" s="9">
        <f>SUM(Z4:Z17)</f>
        <v>995.9999999999999</v>
      </c>
      <c r="AA18" s="9">
        <f>SUM(AA4:AA17)</f>
        <v>100.00000000000001</v>
      </c>
    </row>
    <row r="19" spans="1:29" ht="15">
      <c r="A19" s="19">
        <v>32762</v>
      </c>
      <c r="B19" s="12">
        <v>1</v>
      </c>
      <c r="C19" s="12">
        <v>1</v>
      </c>
      <c r="D19" s="12">
        <v>9</v>
      </c>
      <c r="E19" s="12">
        <v>22</v>
      </c>
      <c r="F19" s="12">
        <v>2</v>
      </c>
      <c r="G19" s="12">
        <v>1</v>
      </c>
      <c r="H19" s="12">
        <v>16</v>
      </c>
      <c r="I19" s="12">
        <v>12</v>
      </c>
      <c r="J19" s="9">
        <f t="shared" si="6"/>
        <v>29</v>
      </c>
      <c r="K19" s="9">
        <f t="shared" si="0"/>
        <v>25</v>
      </c>
      <c r="L19" s="9">
        <f t="shared" si="7"/>
        <v>113</v>
      </c>
      <c r="M19" s="9">
        <f t="shared" si="7"/>
        <v>116</v>
      </c>
      <c r="N19" s="5">
        <f t="shared" si="1"/>
        <v>25.097526831544563</v>
      </c>
      <c r="O19" s="11">
        <f t="shared" si="8"/>
        <v>106.4321045263649</v>
      </c>
      <c r="P19" s="5">
        <f t="shared" si="2"/>
        <v>10.685954269715348</v>
      </c>
      <c r="Q19" s="9">
        <f t="shared" si="3"/>
        <v>5</v>
      </c>
      <c r="R19" s="9">
        <f t="shared" si="4"/>
        <v>59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1</v>
      </c>
      <c r="D20" s="12">
        <v>3</v>
      </c>
      <c r="E20" s="12">
        <v>20</v>
      </c>
      <c r="F20"/>
      <c r="G20" s="12">
        <v>1</v>
      </c>
      <c r="H20" s="12">
        <v>10</v>
      </c>
      <c r="I20" s="12">
        <v>17</v>
      </c>
      <c r="J20" s="9">
        <f t="shared" si="6"/>
        <v>22</v>
      </c>
      <c r="K20" s="9">
        <f t="shared" si="0"/>
        <v>26</v>
      </c>
      <c r="L20" s="9">
        <f t="shared" si="7"/>
        <v>135</v>
      </c>
      <c r="M20" s="9">
        <f t="shared" si="7"/>
        <v>142</v>
      </c>
      <c r="N20" s="5">
        <f t="shared" si="1"/>
        <v>22.308912739150724</v>
      </c>
      <c r="O20" s="11">
        <f t="shared" si="8"/>
        <v>128.7410172655156</v>
      </c>
      <c r="P20" s="5">
        <f t="shared" si="2"/>
        <v>12.925804946336905</v>
      </c>
      <c r="Q20" s="9">
        <f t="shared" si="3"/>
        <v>2</v>
      </c>
      <c r="R20" s="9">
        <f t="shared" si="4"/>
        <v>50</v>
      </c>
      <c r="T20" s="8"/>
    </row>
    <row r="21" spans="1:25" ht="15">
      <c r="A21" s="19">
        <v>32764</v>
      </c>
      <c r="B21"/>
      <c r="C21" s="12">
        <v>1</v>
      </c>
      <c r="D21" s="12">
        <v>13</v>
      </c>
      <c r="E21" s="12">
        <v>11</v>
      </c>
      <c r="F21"/>
      <c r="G21" s="12">
        <v>2</v>
      </c>
      <c r="H21" s="12">
        <v>13</v>
      </c>
      <c r="I21" s="12">
        <v>24</v>
      </c>
      <c r="J21" s="9">
        <f aca="true" t="shared" si="9" ref="J21:J36">-B21-C21+D21+E21</f>
        <v>23</v>
      </c>
      <c r="K21" s="9">
        <f t="shared" si="0"/>
        <v>35</v>
      </c>
      <c r="L21" s="9">
        <f t="shared" si="7"/>
        <v>158</v>
      </c>
      <c r="M21" s="9">
        <f t="shared" si="7"/>
        <v>177</v>
      </c>
      <c r="N21" s="5">
        <f t="shared" si="1"/>
        <v>26.95660289314046</v>
      </c>
      <c r="O21" s="11">
        <f t="shared" si="8"/>
        <v>155.69762015865606</v>
      </c>
      <c r="P21" s="5">
        <f t="shared" si="2"/>
        <v>15.632291180587954</v>
      </c>
      <c r="Q21" s="9">
        <f t="shared" si="3"/>
        <v>3</v>
      </c>
      <c r="R21" s="9">
        <f t="shared" si="4"/>
        <v>61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7</v>
      </c>
      <c r="E22" s="12">
        <v>12</v>
      </c>
      <c r="F22"/>
      <c r="G22" s="12">
        <v>2</v>
      </c>
      <c r="H22" s="12">
        <v>4</v>
      </c>
      <c r="I22" s="12">
        <v>12</v>
      </c>
      <c r="J22" s="9">
        <f t="shared" si="9"/>
        <v>16</v>
      </c>
      <c r="K22" s="9">
        <f t="shared" si="0"/>
        <v>14</v>
      </c>
      <c r="L22" s="9">
        <f t="shared" si="7"/>
        <v>174</v>
      </c>
      <c r="M22" s="9">
        <f t="shared" si="7"/>
        <v>191</v>
      </c>
      <c r="N22" s="5">
        <f t="shared" si="1"/>
        <v>13.943070461969203</v>
      </c>
      <c r="O22" s="11">
        <f t="shared" si="8"/>
        <v>169.64069062062526</v>
      </c>
      <c r="P22" s="5">
        <f t="shared" si="2"/>
        <v>17.032197853476426</v>
      </c>
      <c r="Q22" s="9">
        <f t="shared" si="3"/>
        <v>5</v>
      </c>
      <c r="R22" s="9">
        <f t="shared" si="4"/>
        <v>35</v>
      </c>
      <c r="X22"/>
      <c r="Y22"/>
    </row>
    <row r="23" spans="1:25" ht="15">
      <c r="A23" s="19">
        <v>32766</v>
      </c>
      <c r="B23"/>
      <c r="C23"/>
      <c r="D23" s="12">
        <v>15</v>
      </c>
      <c r="E23" s="12">
        <v>16</v>
      </c>
      <c r="F23" s="12">
        <v>2</v>
      </c>
      <c r="G23" s="12">
        <v>4</v>
      </c>
      <c r="H23" s="12">
        <v>12</v>
      </c>
      <c r="I23" s="12">
        <v>32</v>
      </c>
      <c r="J23" s="9">
        <f t="shared" si="9"/>
        <v>31</v>
      </c>
      <c r="K23" s="9">
        <f t="shared" si="0"/>
        <v>38</v>
      </c>
      <c r="L23" s="9">
        <f t="shared" si="7"/>
        <v>205</v>
      </c>
      <c r="M23" s="9">
        <f t="shared" si="7"/>
        <v>229</v>
      </c>
      <c r="N23" s="5">
        <f t="shared" si="1"/>
        <v>32.06906206252916</v>
      </c>
      <c r="O23" s="11">
        <f t="shared" si="8"/>
        <v>201.70975268315442</v>
      </c>
      <c r="P23" s="5">
        <f t="shared" si="2"/>
        <v>20.25198320111992</v>
      </c>
      <c r="Q23" s="9">
        <f t="shared" si="3"/>
        <v>6</v>
      </c>
      <c r="R23" s="9">
        <f t="shared" si="4"/>
        <v>75</v>
      </c>
      <c r="T23" s="8"/>
      <c r="X23"/>
      <c r="Y23"/>
    </row>
    <row r="24" spans="1:25" ht="15">
      <c r="A24" s="19">
        <v>32767</v>
      </c>
      <c r="B24"/>
      <c r="C24" s="12">
        <v>1</v>
      </c>
      <c r="D24" s="12">
        <v>22</v>
      </c>
      <c r="E24" s="12">
        <v>10</v>
      </c>
      <c r="F24" s="12">
        <v>1</v>
      </c>
      <c r="G24" s="12">
        <v>1</v>
      </c>
      <c r="H24" s="12">
        <v>14</v>
      </c>
      <c r="I24" s="12">
        <v>21</v>
      </c>
      <c r="J24" s="9">
        <f t="shared" si="9"/>
        <v>31</v>
      </c>
      <c r="K24" s="9">
        <f t="shared" si="0"/>
        <v>33</v>
      </c>
      <c r="L24" s="9">
        <f t="shared" si="7"/>
        <v>236</v>
      </c>
      <c r="M24" s="9">
        <f t="shared" si="7"/>
        <v>262</v>
      </c>
      <c r="N24" s="5">
        <f t="shared" si="1"/>
        <v>29.7452169855343</v>
      </c>
      <c r="O24" s="11">
        <f t="shared" si="8"/>
        <v>231.4549696686887</v>
      </c>
      <c r="P24" s="5">
        <f t="shared" si="2"/>
        <v>23.23845076994866</v>
      </c>
      <c r="Q24" s="9">
        <f t="shared" si="3"/>
        <v>3</v>
      </c>
      <c r="R24" s="9">
        <f t="shared" si="4"/>
        <v>67</v>
      </c>
      <c r="T24" s="8"/>
      <c r="X24"/>
      <c r="Y24"/>
    </row>
    <row r="25" spans="1:25" ht="15">
      <c r="A25" s="19">
        <v>32768</v>
      </c>
      <c r="B25" s="12">
        <v>1</v>
      </c>
      <c r="C25" s="12">
        <v>2</v>
      </c>
      <c r="D25" s="12">
        <v>7</v>
      </c>
      <c r="E25" s="12">
        <v>15</v>
      </c>
      <c r="F25" s="12">
        <v>1</v>
      </c>
      <c r="G25" s="12">
        <v>1</v>
      </c>
      <c r="H25" s="12">
        <v>6</v>
      </c>
      <c r="I25" s="12">
        <v>4</v>
      </c>
      <c r="J25" s="9">
        <f t="shared" si="9"/>
        <v>19</v>
      </c>
      <c r="K25" s="9">
        <f t="shared" si="0"/>
        <v>8</v>
      </c>
      <c r="L25" s="9">
        <f aca="true" t="shared" si="10" ref="L25:M44">L24+J25</f>
        <v>255</v>
      </c>
      <c r="M25" s="9">
        <f t="shared" si="10"/>
        <v>270</v>
      </c>
      <c r="N25" s="5">
        <f t="shared" si="1"/>
        <v>12.548763415772282</v>
      </c>
      <c r="O25" s="11">
        <f t="shared" si="8"/>
        <v>244.00373308446098</v>
      </c>
      <c r="P25" s="5">
        <f t="shared" si="2"/>
        <v>24.498366775548284</v>
      </c>
      <c r="Q25" s="9">
        <f t="shared" si="3"/>
        <v>5</v>
      </c>
      <c r="R25" s="9">
        <f t="shared" si="4"/>
        <v>32</v>
      </c>
      <c r="S25" s="8" t="s">
        <v>59</v>
      </c>
      <c r="X25"/>
      <c r="Y25"/>
    </row>
    <row r="26" spans="1:25" ht="15">
      <c r="A26" s="19">
        <v>32769</v>
      </c>
      <c r="B26"/>
      <c r="C26"/>
      <c r="D26" s="12">
        <v>2</v>
      </c>
      <c r="E26" s="12">
        <v>2</v>
      </c>
      <c r="F26"/>
      <c r="G26"/>
      <c r="H26" s="12">
        <v>2</v>
      </c>
      <c r="I26" s="12">
        <v>2</v>
      </c>
      <c r="J26" s="9">
        <f t="shared" si="9"/>
        <v>4</v>
      </c>
      <c r="K26" s="9">
        <f t="shared" si="0"/>
        <v>4</v>
      </c>
      <c r="L26" s="9">
        <f t="shared" si="10"/>
        <v>259</v>
      </c>
      <c r="M26" s="9">
        <f t="shared" si="10"/>
        <v>274</v>
      </c>
      <c r="N26" s="5">
        <f t="shared" si="1"/>
        <v>3.7181521231917873</v>
      </c>
      <c r="O26" s="11">
        <f t="shared" si="8"/>
        <v>247.72188520765278</v>
      </c>
      <c r="P26" s="5">
        <f t="shared" si="2"/>
        <v>24.87167522165188</v>
      </c>
      <c r="Q26" s="9">
        <f t="shared" si="3"/>
        <v>0</v>
      </c>
      <c r="R26" s="9">
        <f t="shared" si="4"/>
        <v>8</v>
      </c>
      <c r="T26" s="8"/>
      <c r="X26"/>
      <c r="Y26"/>
    </row>
    <row r="27" spans="1:25" ht="15">
      <c r="A27" s="19">
        <v>32770</v>
      </c>
      <c r="B27" s="12">
        <v>4</v>
      </c>
      <c r="C27" s="12">
        <v>1</v>
      </c>
      <c r="D27" s="12">
        <v>20</v>
      </c>
      <c r="E27" s="12">
        <v>10</v>
      </c>
      <c r="F27"/>
      <c r="G27"/>
      <c r="H27" s="12">
        <v>16</v>
      </c>
      <c r="I27" s="12">
        <v>13</v>
      </c>
      <c r="J27" s="9">
        <f t="shared" si="9"/>
        <v>25</v>
      </c>
      <c r="K27" s="9">
        <f t="shared" si="0"/>
        <v>29</v>
      </c>
      <c r="L27" s="9">
        <f t="shared" si="10"/>
        <v>284</v>
      </c>
      <c r="M27" s="9">
        <f t="shared" si="10"/>
        <v>303</v>
      </c>
      <c r="N27" s="5">
        <f t="shared" si="1"/>
        <v>25.097526831544563</v>
      </c>
      <c r="O27" s="11">
        <f t="shared" si="8"/>
        <v>272.81941203919735</v>
      </c>
      <c r="P27" s="5">
        <f t="shared" si="2"/>
        <v>27.391507232851133</v>
      </c>
      <c r="Q27" s="9">
        <f t="shared" si="3"/>
        <v>5</v>
      </c>
      <c r="R27" s="9">
        <f t="shared" si="4"/>
        <v>59</v>
      </c>
      <c r="T27" s="8"/>
      <c r="X27"/>
      <c r="Y27"/>
    </row>
    <row r="28" spans="1:20" ht="15">
      <c r="A28" s="19">
        <v>32771</v>
      </c>
      <c r="B28" s="12">
        <v>1</v>
      </c>
      <c r="C28" s="12">
        <v>4</v>
      </c>
      <c r="D28" s="12">
        <v>13</v>
      </c>
      <c r="E28" s="12">
        <v>12</v>
      </c>
      <c r="F28"/>
      <c r="G28" s="12">
        <v>2</v>
      </c>
      <c r="H28" s="12">
        <v>7</v>
      </c>
      <c r="I28" s="12">
        <v>13</v>
      </c>
      <c r="J28" s="9">
        <f t="shared" si="9"/>
        <v>20</v>
      </c>
      <c r="K28" s="9">
        <f t="shared" si="0"/>
        <v>18</v>
      </c>
      <c r="L28" s="9">
        <f t="shared" si="10"/>
        <v>304</v>
      </c>
      <c r="M28" s="9">
        <f t="shared" si="10"/>
        <v>321</v>
      </c>
      <c r="N28" s="5">
        <f t="shared" si="1"/>
        <v>17.66122258516099</v>
      </c>
      <c r="O28" s="11">
        <f t="shared" si="8"/>
        <v>290.48063462435834</v>
      </c>
      <c r="P28" s="5">
        <f t="shared" si="2"/>
        <v>29.164722351843203</v>
      </c>
      <c r="Q28" s="9">
        <f t="shared" si="3"/>
        <v>7</v>
      </c>
      <c r="R28" s="9">
        <f t="shared" si="4"/>
        <v>45</v>
      </c>
      <c r="T28" s="8"/>
    </row>
    <row r="29" spans="1:18" ht="15">
      <c r="A29" s="19">
        <v>32772</v>
      </c>
      <c r="B29"/>
      <c r="C29" s="12">
        <v>1</v>
      </c>
      <c r="D29" s="12">
        <v>16</v>
      </c>
      <c r="E29" s="12">
        <v>21</v>
      </c>
      <c r="F29" s="12">
        <v>1</v>
      </c>
      <c r="G29"/>
      <c r="H29" s="12">
        <v>10</v>
      </c>
      <c r="I29" s="12">
        <v>19</v>
      </c>
      <c r="J29" s="9">
        <f t="shared" si="9"/>
        <v>36</v>
      </c>
      <c r="K29" s="9">
        <f t="shared" si="0"/>
        <v>28</v>
      </c>
      <c r="L29" s="9">
        <f t="shared" si="10"/>
        <v>340</v>
      </c>
      <c r="M29" s="9">
        <f t="shared" si="10"/>
        <v>349</v>
      </c>
      <c r="N29" s="5">
        <f t="shared" si="1"/>
        <v>29.7452169855343</v>
      </c>
      <c r="O29" s="11">
        <f t="shared" si="8"/>
        <v>320.22585160989263</v>
      </c>
      <c r="P29" s="5">
        <f t="shared" si="2"/>
        <v>32.151189920671946</v>
      </c>
      <c r="Q29" s="9">
        <f t="shared" si="3"/>
        <v>2</v>
      </c>
      <c r="R29" s="9">
        <f t="shared" si="4"/>
        <v>66</v>
      </c>
    </row>
    <row r="30" spans="1:20" ht="15">
      <c r="A30" s="19">
        <v>32773</v>
      </c>
      <c r="B30"/>
      <c r="C30"/>
      <c r="D30" s="12">
        <v>8</v>
      </c>
      <c r="E30" s="12">
        <v>18</v>
      </c>
      <c r="F30" s="12">
        <v>1</v>
      </c>
      <c r="G30"/>
      <c r="H30" s="12">
        <v>15</v>
      </c>
      <c r="I30" s="12">
        <v>5</v>
      </c>
      <c r="J30" s="9">
        <f t="shared" si="9"/>
        <v>26</v>
      </c>
      <c r="K30" s="9">
        <f t="shared" si="0"/>
        <v>19</v>
      </c>
      <c r="L30" s="9">
        <f t="shared" si="10"/>
        <v>366</v>
      </c>
      <c r="M30" s="9">
        <f t="shared" si="10"/>
        <v>368</v>
      </c>
      <c r="N30" s="5">
        <f t="shared" si="1"/>
        <v>20.914605692953803</v>
      </c>
      <c r="O30" s="11">
        <f t="shared" si="8"/>
        <v>341.1404573028464</v>
      </c>
      <c r="P30" s="5">
        <f t="shared" si="2"/>
        <v>34.251049930004655</v>
      </c>
      <c r="Q30" s="9">
        <f t="shared" si="3"/>
        <v>1</v>
      </c>
      <c r="R30" s="9">
        <f t="shared" si="4"/>
        <v>46</v>
      </c>
      <c r="T30" s="8"/>
    </row>
    <row r="31" spans="1:20" ht="15">
      <c r="A31" s="19">
        <v>32774</v>
      </c>
      <c r="B31" s="12">
        <v>1</v>
      </c>
      <c r="C31"/>
      <c r="D31" s="12">
        <v>5</v>
      </c>
      <c r="E31" s="12">
        <v>8</v>
      </c>
      <c r="F31" s="12">
        <v>2</v>
      </c>
      <c r="G31" s="12">
        <v>1</v>
      </c>
      <c r="H31" s="12">
        <v>9</v>
      </c>
      <c r="I31" s="12">
        <v>15</v>
      </c>
      <c r="J31" s="9">
        <f t="shared" si="9"/>
        <v>12</v>
      </c>
      <c r="K31" s="9">
        <f t="shared" si="0"/>
        <v>21</v>
      </c>
      <c r="L31" s="9">
        <f t="shared" si="10"/>
        <v>378</v>
      </c>
      <c r="M31" s="9">
        <f t="shared" si="10"/>
        <v>389</v>
      </c>
      <c r="N31" s="5">
        <f t="shared" si="1"/>
        <v>15.337377508166123</v>
      </c>
      <c r="O31" s="11">
        <f t="shared" si="8"/>
        <v>356.47783481101254</v>
      </c>
      <c r="P31" s="5">
        <f t="shared" si="2"/>
        <v>35.790947270181974</v>
      </c>
      <c r="Q31" s="9">
        <f t="shared" si="3"/>
        <v>4</v>
      </c>
      <c r="R31" s="9">
        <f t="shared" si="4"/>
        <v>37</v>
      </c>
      <c r="T31" s="8"/>
    </row>
    <row r="32" spans="1:18" ht="15">
      <c r="A32" s="19">
        <v>32775</v>
      </c>
      <c r="B32"/>
      <c r="C32"/>
      <c r="D32" s="12">
        <v>14</v>
      </c>
      <c r="E32" s="12">
        <v>8</v>
      </c>
      <c r="F32" s="12">
        <v>1</v>
      </c>
      <c r="G32" s="12">
        <v>2</v>
      </c>
      <c r="H32" s="12">
        <v>4</v>
      </c>
      <c r="I32" s="12">
        <v>12</v>
      </c>
      <c r="J32" s="9">
        <f t="shared" si="9"/>
        <v>22</v>
      </c>
      <c r="K32" s="9">
        <f t="shared" si="0"/>
        <v>13</v>
      </c>
      <c r="L32" s="9">
        <f t="shared" si="10"/>
        <v>400</v>
      </c>
      <c r="M32" s="9">
        <f t="shared" si="10"/>
        <v>402</v>
      </c>
      <c r="N32" s="5">
        <f t="shared" si="1"/>
        <v>16.26691553896407</v>
      </c>
      <c r="O32" s="11">
        <f t="shared" si="8"/>
        <v>372.7447503499766</v>
      </c>
      <c r="P32" s="5">
        <f t="shared" si="2"/>
        <v>37.424171721885195</v>
      </c>
      <c r="Q32" s="9">
        <f t="shared" si="3"/>
        <v>3</v>
      </c>
      <c r="R32" s="9">
        <f t="shared" si="4"/>
        <v>38</v>
      </c>
    </row>
    <row r="33" spans="1:18" ht="15">
      <c r="A33" s="19">
        <v>32776</v>
      </c>
      <c r="B33"/>
      <c r="C33" s="12">
        <v>1</v>
      </c>
      <c r="D33" s="12">
        <v>6</v>
      </c>
      <c r="E33" s="12">
        <v>13</v>
      </c>
      <c r="F33" s="12">
        <v>1</v>
      </c>
      <c r="G33"/>
      <c r="H33" s="12">
        <v>4</v>
      </c>
      <c r="I33" s="12">
        <v>17</v>
      </c>
      <c r="J33" s="9">
        <f t="shared" si="9"/>
        <v>18</v>
      </c>
      <c r="K33" s="9">
        <f t="shared" si="0"/>
        <v>20</v>
      </c>
      <c r="L33" s="9">
        <f t="shared" si="10"/>
        <v>418</v>
      </c>
      <c r="M33" s="9">
        <f t="shared" si="10"/>
        <v>422</v>
      </c>
      <c r="N33" s="5">
        <f t="shared" si="1"/>
        <v>17.66122258516099</v>
      </c>
      <c r="O33" s="11">
        <f t="shared" si="8"/>
        <v>390.4059729351376</v>
      </c>
      <c r="P33" s="5">
        <f t="shared" si="2"/>
        <v>39.197386840877265</v>
      </c>
      <c r="Q33" s="9">
        <f t="shared" si="3"/>
        <v>2</v>
      </c>
      <c r="R33" s="9">
        <f t="shared" si="4"/>
        <v>40</v>
      </c>
    </row>
    <row r="34" spans="1:18" ht="15">
      <c r="A34" s="19">
        <v>32777</v>
      </c>
      <c r="B34" s="12">
        <v>1</v>
      </c>
      <c r="C34" s="12">
        <v>1</v>
      </c>
      <c r="D34" s="12">
        <v>10</v>
      </c>
      <c r="E34" s="12">
        <v>13</v>
      </c>
      <c r="F34" s="12">
        <v>1</v>
      </c>
      <c r="G34" s="12">
        <v>4</v>
      </c>
      <c r="H34" s="12">
        <v>7</v>
      </c>
      <c r="I34" s="12">
        <v>13</v>
      </c>
      <c r="J34" s="9">
        <f t="shared" si="9"/>
        <v>21</v>
      </c>
      <c r="K34" s="9">
        <f t="shared" si="0"/>
        <v>15</v>
      </c>
      <c r="L34" s="9">
        <f t="shared" si="10"/>
        <v>439</v>
      </c>
      <c r="M34" s="9">
        <f t="shared" si="10"/>
        <v>437</v>
      </c>
      <c r="N34" s="5">
        <f t="shared" si="1"/>
        <v>16.731684554363042</v>
      </c>
      <c r="O34" s="11">
        <f t="shared" si="8"/>
        <v>407.1376574895006</v>
      </c>
      <c r="P34" s="5">
        <f t="shared" si="2"/>
        <v>40.877274848343426</v>
      </c>
      <c r="Q34" s="9">
        <f t="shared" si="3"/>
        <v>7</v>
      </c>
      <c r="R34" s="9">
        <f t="shared" si="4"/>
        <v>43</v>
      </c>
    </row>
    <row r="35" spans="1:18" ht="15">
      <c r="A35" s="19">
        <v>32778</v>
      </c>
      <c r="B35" s="12">
        <v>1</v>
      </c>
      <c r="C35" s="12">
        <v>2</v>
      </c>
      <c r="D35" s="12">
        <v>10</v>
      </c>
      <c r="E35" s="12">
        <v>10</v>
      </c>
      <c r="F35" s="12">
        <v>1</v>
      </c>
      <c r="G35" s="12">
        <v>1</v>
      </c>
      <c r="H35" s="12">
        <v>7</v>
      </c>
      <c r="I35" s="12">
        <v>10</v>
      </c>
      <c r="J35" s="9">
        <f t="shared" si="9"/>
        <v>17</v>
      </c>
      <c r="K35" s="9">
        <f t="shared" si="0"/>
        <v>15</v>
      </c>
      <c r="L35" s="9">
        <f t="shared" si="10"/>
        <v>456</v>
      </c>
      <c r="M35" s="9">
        <f t="shared" si="10"/>
        <v>452</v>
      </c>
      <c r="N35" s="5">
        <f t="shared" si="1"/>
        <v>14.87260849276715</v>
      </c>
      <c r="O35" s="11">
        <f t="shared" si="8"/>
        <v>422.01026598226775</v>
      </c>
      <c r="P35" s="5">
        <f t="shared" si="2"/>
        <v>42.3705086327578</v>
      </c>
      <c r="Q35" s="9">
        <f t="shared" si="3"/>
        <v>5</v>
      </c>
      <c r="R35" s="9">
        <f t="shared" si="4"/>
        <v>37</v>
      </c>
    </row>
    <row r="36" spans="1:18" ht="15">
      <c r="A36" s="19">
        <v>32779</v>
      </c>
      <c r="B36"/>
      <c r="C36" s="12">
        <v>2</v>
      </c>
      <c r="D36" s="12">
        <v>6</v>
      </c>
      <c r="E36" s="12">
        <v>7</v>
      </c>
      <c r="F36" s="12">
        <v>1</v>
      </c>
      <c r="G36" s="12">
        <v>3</v>
      </c>
      <c r="H36" s="12">
        <v>10</v>
      </c>
      <c r="I36" s="12">
        <v>11</v>
      </c>
      <c r="J36" s="9">
        <f t="shared" si="9"/>
        <v>11</v>
      </c>
      <c r="K36" s="9">
        <f aca="true" t="shared" si="11" ref="K36:K67">-F36-G36+H36+I36</f>
        <v>17</v>
      </c>
      <c r="L36" s="9">
        <f t="shared" si="10"/>
        <v>467</v>
      </c>
      <c r="M36" s="9">
        <f t="shared" si="10"/>
        <v>469</v>
      </c>
      <c r="N36" s="5">
        <f aca="true" t="shared" si="12" ref="N36:N67">(+J36+K36)*($J$103/($J$103+$K$103))</f>
        <v>13.013532431171257</v>
      </c>
      <c r="O36" s="11">
        <f t="shared" si="8"/>
        <v>435.023798413439</v>
      </c>
      <c r="P36" s="5">
        <f aca="true" t="shared" si="13" ref="P36:P67">O36*100/$N$103</f>
        <v>43.67708819412037</v>
      </c>
      <c r="Q36" s="9">
        <f aca="true" t="shared" si="14" ref="Q36:Q67">+B36+C36+F36+G36</f>
        <v>6</v>
      </c>
      <c r="R36" s="9">
        <f aca="true" t="shared" si="15" ref="R36:R67">D36+E36+H36+I36</f>
        <v>34</v>
      </c>
    </row>
    <row r="37" spans="1:18" ht="15">
      <c r="A37" s="19">
        <v>32780</v>
      </c>
      <c r="B37" s="12">
        <v>2</v>
      </c>
      <c r="C37"/>
      <c r="D37" s="12">
        <v>8</v>
      </c>
      <c r="E37" s="12">
        <v>7</v>
      </c>
      <c r="F37" s="12">
        <v>1</v>
      </c>
      <c r="G37" s="12">
        <v>1</v>
      </c>
      <c r="H37" s="12">
        <v>8</v>
      </c>
      <c r="I37" s="12">
        <v>5</v>
      </c>
      <c r="J37" s="9">
        <f aca="true" t="shared" si="16" ref="J37:J52">-B37-C37+D37+E37</f>
        <v>13</v>
      </c>
      <c r="K37" s="9">
        <f t="shared" si="11"/>
        <v>11</v>
      </c>
      <c r="L37" s="9">
        <f t="shared" si="10"/>
        <v>480</v>
      </c>
      <c r="M37" s="9">
        <f t="shared" si="10"/>
        <v>480</v>
      </c>
      <c r="N37" s="5">
        <f t="shared" si="12"/>
        <v>11.154456369575362</v>
      </c>
      <c r="O37" s="11">
        <f aca="true" t="shared" si="17" ref="O37:O68">O36+N37</f>
        <v>446.1782547830144</v>
      </c>
      <c r="P37" s="5">
        <f t="shared" si="13"/>
        <v>44.79701353243116</v>
      </c>
      <c r="Q37" s="9">
        <f t="shared" si="14"/>
        <v>4</v>
      </c>
      <c r="R37" s="9">
        <f t="shared" si="15"/>
        <v>28</v>
      </c>
    </row>
    <row r="38" spans="1:18" ht="15">
      <c r="A38" s="19">
        <v>32781</v>
      </c>
      <c r="B38"/>
      <c r="C38" s="12">
        <v>2</v>
      </c>
      <c r="D38" s="12">
        <v>10</v>
      </c>
      <c r="E38" s="12">
        <v>10</v>
      </c>
      <c r="F38"/>
      <c r="G38" s="12">
        <v>2</v>
      </c>
      <c r="H38" s="12">
        <v>5</v>
      </c>
      <c r="I38" s="12">
        <v>15</v>
      </c>
      <c r="J38" s="9">
        <f t="shared" si="16"/>
        <v>18</v>
      </c>
      <c r="K38" s="9">
        <f t="shared" si="11"/>
        <v>18</v>
      </c>
      <c r="L38" s="9">
        <f t="shared" si="10"/>
        <v>498</v>
      </c>
      <c r="M38" s="9">
        <f t="shared" si="10"/>
        <v>498</v>
      </c>
      <c r="N38" s="5">
        <f t="shared" si="12"/>
        <v>16.731684554363042</v>
      </c>
      <c r="O38" s="11">
        <f t="shared" si="17"/>
        <v>462.9099393373774</v>
      </c>
      <c r="P38" s="5">
        <f t="shared" si="13"/>
        <v>46.47690153989732</v>
      </c>
      <c r="Q38" s="9">
        <f t="shared" si="14"/>
        <v>4</v>
      </c>
      <c r="R38" s="9">
        <f t="shared" si="15"/>
        <v>40</v>
      </c>
    </row>
    <row r="39" spans="1:19" ht="15">
      <c r="A39" s="19">
        <v>32782</v>
      </c>
      <c r="B39" s="12">
        <v>2</v>
      </c>
      <c r="C39" s="12">
        <v>2</v>
      </c>
      <c r="D39" s="12">
        <v>9</v>
      </c>
      <c r="E39" s="12">
        <v>9</v>
      </c>
      <c r="F39"/>
      <c r="G39"/>
      <c r="H39" s="12">
        <v>10</v>
      </c>
      <c r="I39" s="12">
        <v>14</v>
      </c>
      <c r="J39" s="9">
        <f t="shared" si="16"/>
        <v>14</v>
      </c>
      <c r="K39" s="9">
        <f t="shared" si="11"/>
        <v>24</v>
      </c>
      <c r="L39" s="9">
        <f t="shared" si="10"/>
        <v>512</v>
      </c>
      <c r="M39" s="9">
        <f t="shared" si="10"/>
        <v>522</v>
      </c>
      <c r="N39" s="5">
        <f t="shared" si="12"/>
        <v>17.66122258516099</v>
      </c>
      <c r="O39" s="11">
        <f t="shared" si="17"/>
        <v>480.5711619225384</v>
      </c>
      <c r="P39" s="5">
        <f t="shared" si="13"/>
        <v>48.25011665888938</v>
      </c>
      <c r="Q39" s="9">
        <f t="shared" si="14"/>
        <v>4</v>
      </c>
      <c r="R39" s="9">
        <f t="shared" si="15"/>
        <v>42</v>
      </c>
      <c r="S39" s="8" t="s">
        <v>60</v>
      </c>
    </row>
    <row r="40" spans="1:18" ht="15">
      <c r="A40" s="19">
        <v>32783</v>
      </c>
      <c r="B40"/>
      <c r="C40" s="12">
        <v>3</v>
      </c>
      <c r="D40" s="12">
        <v>18</v>
      </c>
      <c r="E40" s="12">
        <v>7</v>
      </c>
      <c r="F40"/>
      <c r="G40" s="12">
        <v>1</v>
      </c>
      <c r="H40" s="12">
        <v>16</v>
      </c>
      <c r="I40" s="12">
        <v>16</v>
      </c>
      <c r="J40" s="9">
        <f t="shared" si="16"/>
        <v>22</v>
      </c>
      <c r="K40" s="9">
        <f t="shared" si="11"/>
        <v>31</v>
      </c>
      <c r="L40" s="9">
        <f t="shared" si="10"/>
        <v>534</v>
      </c>
      <c r="M40" s="9">
        <f t="shared" si="10"/>
        <v>553</v>
      </c>
      <c r="N40" s="5">
        <f t="shared" si="12"/>
        <v>24.632757816145592</v>
      </c>
      <c r="O40" s="11">
        <f t="shared" si="17"/>
        <v>505.203919738684</v>
      </c>
      <c r="P40" s="5">
        <f t="shared" si="13"/>
        <v>50.7232851143257</v>
      </c>
      <c r="Q40" s="9">
        <f t="shared" si="14"/>
        <v>4</v>
      </c>
      <c r="R40" s="9">
        <f t="shared" si="15"/>
        <v>57</v>
      </c>
    </row>
    <row r="41" spans="1:18" ht="15">
      <c r="A41" s="19">
        <v>32784</v>
      </c>
      <c r="B41"/>
      <c r="C41" s="12">
        <v>2</v>
      </c>
      <c r="D41" s="12">
        <v>10</v>
      </c>
      <c r="E41" s="12">
        <v>17</v>
      </c>
      <c r="F41"/>
      <c r="G41" s="12">
        <v>2</v>
      </c>
      <c r="H41" s="12">
        <v>10</v>
      </c>
      <c r="I41" s="12">
        <v>16</v>
      </c>
      <c r="J41" s="9">
        <f t="shared" si="16"/>
        <v>25</v>
      </c>
      <c r="K41" s="9">
        <f t="shared" si="11"/>
        <v>24</v>
      </c>
      <c r="L41" s="9">
        <f t="shared" si="10"/>
        <v>559</v>
      </c>
      <c r="M41" s="9">
        <f t="shared" si="10"/>
        <v>577</v>
      </c>
      <c r="N41" s="5">
        <f t="shared" si="12"/>
        <v>22.7736817545497</v>
      </c>
      <c r="O41" s="11">
        <f t="shared" si="17"/>
        <v>527.9776014932337</v>
      </c>
      <c r="P41" s="5">
        <f t="shared" si="13"/>
        <v>53.009799346710196</v>
      </c>
      <c r="Q41" s="9">
        <f t="shared" si="14"/>
        <v>4</v>
      </c>
      <c r="R41" s="9">
        <f t="shared" si="15"/>
        <v>53</v>
      </c>
    </row>
    <row r="42" spans="1:18" ht="15">
      <c r="A42" s="19">
        <v>32785</v>
      </c>
      <c r="B42" s="12">
        <v>1</v>
      </c>
      <c r="C42"/>
      <c r="D42" s="12">
        <v>7</v>
      </c>
      <c r="E42" s="12">
        <v>23</v>
      </c>
      <c r="F42" s="12">
        <v>1</v>
      </c>
      <c r="G42" s="12">
        <v>1</v>
      </c>
      <c r="H42" s="12">
        <v>13</v>
      </c>
      <c r="I42" s="12">
        <v>19</v>
      </c>
      <c r="J42" s="9">
        <f t="shared" si="16"/>
        <v>29</v>
      </c>
      <c r="K42" s="9">
        <f t="shared" si="11"/>
        <v>30</v>
      </c>
      <c r="L42" s="9">
        <f t="shared" si="10"/>
        <v>588</v>
      </c>
      <c r="M42" s="9">
        <f t="shared" si="10"/>
        <v>607</v>
      </c>
      <c r="N42" s="5">
        <f t="shared" si="12"/>
        <v>27.42137190853943</v>
      </c>
      <c r="O42" s="11">
        <f t="shared" si="17"/>
        <v>555.3989734017731</v>
      </c>
      <c r="P42" s="5">
        <f t="shared" si="13"/>
        <v>55.762949136724195</v>
      </c>
      <c r="Q42" s="9">
        <f t="shared" si="14"/>
        <v>3</v>
      </c>
      <c r="R42" s="9">
        <f t="shared" si="15"/>
        <v>62</v>
      </c>
    </row>
    <row r="43" spans="1:18" ht="15">
      <c r="A43" s="19">
        <v>32786</v>
      </c>
      <c r="B43"/>
      <c r="C43" s="12">
        <v>1</v>
      </c>
      <c r="D43" s="12">
        <v>5</v>
      </c>
      <c r="E43" s="12">
        <v>11</v>
      </c>
      <c r="F43" s="12">
        <v>2</v>
      </c>
      <c r="G43"/>
      <c r="H43" s="12">
        <v>6</v>
      </c>
      <c r="I43" s="12">
        <v>8</v>
      </c>
      <c r="J43" s="9">
        <f t="shared" si="16"/>
        <v>15</v>
      </c>
      <c r="K43" s="9">
        <f t="shared" si="11"/>
        <v>12</v>
      </c>
      <c r="L43" s="9">
        <f t="shared" si="10"/>
        <v>603</v>
      </c>
      <c r="M43" s="9">
        <f t="shared" si="10"/>
        <v>619</v>
      </c>
      <c r="N43" s="5">
        <f t="shared" si="12"/>
        <v>12.548763415772282</v>
      </c>
      <c r="O43" s="11">
        <f t="shared" si="17"/>
        <v>567.9477368175454</v>
      </c>
      <c r="P43" s="5">
        <f t="shared" si="13"/>
        <v>57.02286514232383</v>
      </c>
      <c r="Q43" s="9">
        <f t="shared" si="14"/>
        <v>3</v>
      </c>
      <c r="R43" s="9">
        <f t="shared" si="15"/>
        <v>30</v>
      </c>
    </row>
    <row r="44" spans="1:18" ht="15">
      <c r="A44" s="19">
        <v>32787</v>
      </c>
      <c r="B44"/>
      <c r="C44" s="12">
        <v>1</v>
      </c>
      <c r="D44" s="12">
        <v>14</v>
      </c>
      <c r="E44" s="12">
        <v>11</v>
      </c>
      <c r="F44"/>
      <c r="G44"/>
      <c r="H44" s="12">
        <v>19</v>
      </c>
      <c r="I44" s="12">
        <v>25</v>
      </c>
      <c r="J44" s="9">
        <f t="shared" si="16"/>
        <v>24</v>
      </c>
      <c r="K44" s="9">
        <f t="shared" si="11"/>
        <v>44</v>
      </c>
      <c r="L44" s="9">
        <f t="shared" si="10"/>
        <v>627</v>
      </c>
      <c r="M44" s="9">
        <f t="shared" si="10"/>
        <v>663</v>
      </c>
      <c r="N44" s="5">
        <f t="shared" si="12"/>
        <v>31.60429304713019</v>
      </c>
      <c r="O44" s="11">
        <f t="shared" si="17"/>
        <v>599.5520298646757</v>
      </c>
      <c r="P44" s="5">
        <f t="shared" si="13"/>
        <v>60.19598693420437</v>
      </c>
      <c r="Q44" s="9">
        <f t="shared" si="14"/>
        <v>1</v>
      </c>
      <c r="R44" s="9">
        <f t="shared" si="15"/>
        <v>69</v>
      </c>
    </row>
    <row r="45" spans="1:18" ht="15">
      <c r="A45" s="19">
        <v>32788</v>
      </c>
      <c r="B45"/>
      <c r="C45"/>
      <c r="D45" s="12">
        <v>15</v>
      </c>
      <c r="E45" s="12">
        <v>17</v>
      </c>
      <c r="F45"/>
      <c r="G45" s="12">
        <v>1</v>
      </c>
      <c r="H45" s="12">
        <v>15</v>
      </c>
      <c r="I45" s="12">
        <v>22</v>
      </c>
      <c r="J45" s="9">
        <f t="shared" si="16"/>
        <v>32</v>
      </c>
      <c r="K45" s="9">
        <f t="shared" si="11"/>
        <v>36</v>
      </c>
      <c r="L45" s="9">
        <f aca="true" t="shared" si="18" ref="L45:M64">L44+J45</f>
        <v>659</v>
      </c>
      <c r="M45" s="9">
        <f t="shared" si="18"/>
        <v>699</v>
      </c>
      <c r="N45" s="5">
        <f t="shared" si="12"/>
        <v>31.60429304713019</v>
      </c>
      <c r="O45" s="11">
        <f t="shared" si="17"/>
        <v>631.1563229118059</v>
      </c>
      <c r="P45" s="5">
        <f t="shared" si="13"/>
        <v>63.36910872608492</v>
      </c>
      <c r="Q45" s="9">
        <f t="shared" si="14"/>
        <v>1</v>
      </c>
      <c r="R45" s="9">
        <f t="shared" si="15"/>
        <v>69</v>
      </c>
    </row>
    <row r="46" spans="1:18" ht="15">
      <c r="A46" s="19">
        <v>32789</v>
      </c>
      <c r="B46"/>
      <c r="C46"/>
      <c r="D46" s="12">
        <v>8</v>
      </c>
      <c r="E46" s="12">
        <v>10</v>
      </c>
      <c r="F46"/>
      <c r="G46" s="12">
        <v>1</v>
      </c>
      <c r="H46" s="12">
        <v>7</v>
      </c>
      <c r="I46" s="12">
        <v>22</v>
      </c>
      <c r="J46" s="9">
        <f t="shared" si="16"/>
        <v>18</v>
      </c>
      <c r="K46" s="9">
        <f t="shared" si="11"/>
        <v>28</v>
      </c>
      <c r="L46" s="9">
        <f t="shared" si="18"/>
        <v>677</v>
      </c>
      <c r="M46" s="9">
        <f t="shared" si="18"/>
        <v>727</v>
      </c>
      <c r="N46" s="5">
        <f t="shared" si="12"/>
        <v>21.379374708352778</v>
      </c>
      <c r="O46" s="11">
        <f t="shared" si="17"/>
        <v>652.5356976201587</v>
      </c>
      <c r="P46" s="5">
        <f t="shared" si="13"/>
        <v>65.51563229118058</v>
      </c>
      <c r="Q46" s="9">
        <f t="shared" si="14"/>
        <v>1</v>
      </c>
      <c r="R46" s="9">
        <f t="shared" si="15"/>
        <v>47</v>
      </c>
    </row>
    <row r="47" spans="1:18" ht="15">
      <c r="A47" s="19">
        <v>32790</v>
      </c>
      <c r="B47"/>
      <c r="C47" s="12">
        <v>1</v>
      </c>
      <c r="D47" s="12">
        <v>7</v>
      </c>
      <c r="E47" s="12">
        <v>15</v>
      </c>
      <c r="F47"/>
      <c r="G47"/>
      <c r="H47" s="12">
        <v>10</v>
      </c>
      <c r="I47" s="12">
        <v>18</v>
      </c>
      <c r="J47" s="9">
        <f t="shared" si="16"/>
        <v>21</v>
      </c>
      <c r="K47" s="9">
        <f t="shared" si="11"/>
        <v>28</v>
      </c>
      <c r="L47" s="9">
        <f t="shared" si="18"/>
        <v>698</v>
      </c>
      <c r="M47" s="9">
        <f t="shared" si="18"/>
        <v>755</v>
      </c>
      <c r="N47" s="5">
        <f t="shared" si="12"/>
        <v>22.7736817545497</v>
      </c>
      <c r="O47" s="11">
        <f t="shared" si="17"/>
        <v>675.3093793747083</v>
      </c>
      <c r="P47" s="5">
        <f t="shared" si="13"/>
        <v>67.80214652356509</v>
      </c>
      <c r="Q47" s="9">
        <f t="shared" si="14"/>
        <v>1</v>
      </c>
      <c r="R47" s="9">
        <f t="shared" si="15"/>
        <v>50</v>
      </c>
    </row>
    <row r="48" spans="1:18" ht="15">
      <c r="A48" s="19">
        <v>32791</v>
      </c>
      <c r="B48"/>
      <c r="C48"/>
      <c r="D48" s="12">
        <v>4</v>
      </c>
      <c r="E48" s="12">
        <v>4</v>
      </c>
      <c r="F48" s="12">
        <v>1</v>
      </c>
      <c r="G48" s="12">
        <v>2</v>
      </c>
      <c r="H48" s="12">
        <v>6</v>
      </c>
      <c r="I48" s="12">
        <v>8</v>
      </c>
      <c r="J48" s="9">
        <f t="shared" si="16"/>
        <v>8</v>
      </c>
      <c r="K48" s="9">
        <f t="shared" si="11"/>
        <v>11</v>
      </c>
      <c r="L48" s="9">
        <f t="shared" si="18"/>
        <v>706</v>
      </c>
      <c r="M48" s="9">
        <f t="shared" si="18"/>
        <v>766</v>
      </c>
      <c r="N48" s="5">
        <f t="shared" si="12"/>
        <v>8.830611292580494</v>
      </c>
      <c r="O48" s="11">
        <f t="shared" si="17"/>
        <v>684.1399906672888</v>
      </c>
      <c r="P48" s="5">
        <f t="shared" si="13"/>
        <v>68.68875408306111</v>
      </c>
      <c r="Q48" s="9">
        <f t="shared" si="14"/>
        <v>3</v>
      </c>
      <c r="R48" s="9">
        <f t="shared" si="15"/>
        <v>22</v>
      </c>
    </row>
    <row r="49" spans="1:18" ht="15">
      <c r="A49" s="19">
        <v>32792</v>
      </c>
      <c r="B49" s="12">
        <v>4</v>
      </c>
      <c r="C49" s="12">
        <v>1</v>
      </c>
      <c r="D49" s="12">
        <v>30</v>
      </c>
      <c r="E49" s="12">
        <v>18</v>
      </c>
      <c r="F49"/>
      <c r="G49" s="12">
        <v>2</v>
      </c>
      <c r="H49" s="12">
        <v>50</v>
      </c>
      <c r="I49" s="12">
        <v>28</v>
      </c>
      <c r="J49" s="9">
        <f t="shared" si="16"/>
        <v>43</v>
      </c>
      <c r="K49" s="9">
        <f t="shared" si="11"/>
        <v>76</v>
      </c>
      <c r="L49" s="9">
        <f t="shared" si="18"/>
        <v>749</v>
      </c>
      <c r="M49" s="9">
        <f t="shared" si="18"/>
        <v>842</v>
      </c>
      <c r="N49" s="5">
        <f t="shared" si="12"/>
        <v>55.30751283247783</v>
      </c>
      <c r="O49" s="11">
        <f t="shared" si="17"/>
        <v>739.4475034997666</v>
      </c>
      <c r="P49" s="5">
        <f t="shared" si="13"/>
        <v>74.24171721885205</v>
      </c>
      <c r="Q49" s="9">
        <f t="shared" si="14"/>
        <v>7</v>
      </c>
      <c r="R49" s="9">
        <f t="shared" si="15"/>
        <v>126</v>
      </c>
    </row>
    <row r="50" spans="1:18" ht="15">
      <c r="A50" s="19">
        <v>32793</v>
      </c>
      <c r="B50" s="12">
        <v>2</v>
      </c>
      <c r="C50" s="12">
        <v>1</v>
      </c>
      <c r="D50" s="12">
        <v>4</v>
      </c>
      <c r="E50" s="12">
        <v>7</v>
      </c>
      <c r="F50" s="12">
        <v>1</v>
      </c>
      <c r="G50" s="12">
        <v>1</v>
      </c>
      <c r="H50" s="12">
        <v>3</v>
      </c>
      <c r="I50" s="12">
        <v>7</v>
      </c>
      <c r="J50" s="9">
        <f t="shared" si="16"/>
        <v>8</v>
      </c>
      <c r="K50" s="9">
        <f t="shared" si="11"/>
        <v>8</v>
      </c>
      <c r="L50" s="9">
        <f t="shared" si="18"/>
        <v>757</v>
      </c>
      <c r="M50" s="9">
        <f t="shared" si="18"/>
        <v>850</v>
      </c>
      <c r="N50" s="5">
        <f t="shared" si="12"/>
        <v>7.436304246383575</v>
      </c>
      <c r="O50" s="11">
        <f t="shared" si="17"/>
        <v>746.8838077461502</v>
      </c>
      <c r="P50" s="5">
        <f t="shared" si="13"/>
        <v>74.98833411105923</v>
      </c>
      <c r="Q50" s="9">
        <f t="shared" si="14"/>
        <v>5</v>
      </c>
      <c r="R50" s="9">
        <f t="shared" si="15"/>
        <v>21</v>
      </c>
    </row>
    <row r="51" spans="1:18" ht="15">
      <c r="A51" s="19">
        <v>32794</v>
      </c>
      <c r="B51" s="12">
        <v>1</v>
      </c>
      <c r="C51" s="12">
        <v>1</v>
      </c>
      <c r="D51" s="12">
        <v>11</v>
      </c>
      <c r="E51" s="12">
        <v>9</v>
      </c>
      <c r="F51"/>
      <c r="G51" s="12">
        <v>1</v>
      </c>
      <c r="H51" s="12">
        <v>17</v>
      </c>
      <c r="I51" s="12">
        <v>6</v>
      </c>
      <c r="J51" s="9">
        <f t="shared" si="16"/>
        <v>18</v>
      </c>
      <c r="K51" s="9">
        <f t="shared" si="11"/>
        <v>22</v>
      </c>
      <c r="L51" s="9">
        <f t="shared" si="18"/>
        <v>775</v>
      </c>
      <c r="M51" s="9">
        <f t="shared" si="18"/>
        <v>872</v>
      </c>
      <c r="N51" s="5">
        <f t="shared" si="12"/>
        <v>18.590760615958935</v>
      </c>
      <c r="O51" s="11">
        <f t="shared" si="17"/>
        <v>765.4745683621092</v>
      </c>
      <c r="P51" s="5">
        <f t="shared" si="13"/>
        <v>76.85487634157721</v>
      </c>
      <c r="Q51" s="9">
        <f t="shared" si="14"/>
        <v>3</v>
      </c>
      <c r="R51" s="9">
        <f t="shared" si="15"/>
        <v>43</v>
      </c>
    </row>
    <row r="52" spans="1:18" ht="15">
      <c r="A52" s="19">
        <v>32795</v>
      </c>
      <c r="B52" s="12">
        <v>1</v>
      </c>
      <c r="C52"/>
      <c r="D52" s="12">
        <v>14</v>
      </c>
      <c r="E52" s="12">
        <v>18</v>
      </c>
      <c r="F52"/>
      <c r="G52"/>
      <c r="H52" s="12">
        <v>4</v>
      </c>
      <c r="I52" s="12">
        <v>13</v>
      </c>
      <c r="J52" s="9">
        <f t="shared" si="16"/>
        <v>31</v>
      </c>
      <c r="K52" s="9">
        <f t="shared" si="11"/>
        <v>17</v>
      </c>
      <c r="L52" s="9">
        <f t="shared" si="18"/>
        <v>806</v>
      </c>
      <c r="M52" s="9">
        <f t="shared" si="18"/>
        <v>889</v>
      </c>
      <c r="N52" s="5">
        <f t="shared" si="12"/>
        <v>22.308912739150724</v>
      </c>
      <c r="O52" s="11">
        <f t="shared" si="17"/>
        <v>787.7834811012599</v>
      </c>
      <c r="P52" s="5">
        <f t="shared" si="13"/>
        <v>79.09472701819875</v>
      </c>
      <c r="Q52" s="9">
        <f t="shared" si="14"/>
        <v>1</v>
      </c>
      <c r="R52" s="9">
        <f t="shared" si="15"/>
        <v>49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806</v>
      </c>
      <c r="M53" s="9">
        <f t="shared" si="18"/>
        <v>889</v>
      </c>
      <c r="N53" s="5">
        <f t="shared" si="12"/>
        <v>0</v>
      </c>
      <c r="O53" s="11">
        <f t="shared" si="17"/>
        <v>787.7834811012599</v>
      </c>
      <c r="P53" s="5">
        <f t="shared" si="13"/>
        <v>79.09472701819875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25</v>
      </c>
      <c r="E54" s="12">
        <v>7</v>
      </c>
      <c r="F54"/>
      <c r="G54"/>
      <c r="H54" s="12">
        <v>12</v>
      </c>
      <c r="I54" s="12">
        <v>10</v>
      </c>
      <c r="J54" s="9">
        <f t="shared" si="19"/>
        <v>31</v>
      </c>
      <c r="K54" s="9">
        <f t="shared" si="11"/>
        <v>22</v>
      </c>
      <c r="L54" s="9">
        <f t="shared" si="18"/>
        <v>837</v>
      </c>
      <c r="M54" s="9">
        <f t="shared" si="18"/>
        <v>911</v>
      </c>
      <c r="N54" s="5">
        <f t="shared" si="12"/>
        <v>24.632757816145592</v>
      </c>
      <c r="O54" s="11">
        <f t="shared" si="17"/>
        <v>812.4162389174055</v>
      </c>
      <c r="P54" s="5">
        <f t="shared" si="13"/>
        <v>81.56789547363508</v>
      </c>
      <c r="Q54" s="9">
        <f t="shared" si="14"/>
        <v>1</v>
      </c>
      <c r="R54" s="9">
        <f t="shared" si="15"/>
        <v>54</v>
      </c>
    </row>
    <row r="55" spans="1:18" ht="15">
      <c r="A55" s="19">
        <v>32798</v>
      </c>
      <c r="B55"/>
      <c r="C55" s="12">
        <v>1</v>
      </c>
      <c r="D55" s="12">
        <v>10</v>
      </c>
      <c r="E55" s="12">
        <v>4</v>
      </c>
      <c r="F55" s="12">
        <v>2</v>
      </c>
      <c r="G55" s="12">
        <v>1</v>
      </c>
      <c r="H55" s="12">
        <v>27</v>
      </c>
      <c r="I55" s="12">
        <v>11</v>
      </c>
      <c r="J55" s="9">
        <f t="shared" si="19"/>
        <v>13</v>
      </c>
      <c r="K55" s="9">
        <f t="shared" si="11"/>
        <v>35</v>
      </c>
      <c r="L55" s="9">
        <f t="shared" si="18"/>
        <v>850</v>
      </c>
      <c r="M55" s="9">
        <f t="shared" si="18"/>
        <v>946</v>
      </c>
      <c r="N55" s="5">
        <f t="shared" si="12"/>
        <v>22.308912739150724</v>
      </c>
      <c r="O55" s="11">
        <f t="shared" si="17"/>
        <v>834.7251516565562</v>
      </c>
      <c r="P55" s="5">
        <f t="shared" si="13"/>
        <v>83.80774615025663</v>
      </c>
      <c r="Q55" s="9">
        <f t="shared" si="14"/>
        <v>4</v>
      </c>
      <c r="R55" s="9">
        <f t="shared" si="15"/>
        <v>52</v>
      </c>
    </row>
    <row r="56" spans="1:18" ht="15">
      <c r="A56" s="19">
        <v>32799</v>
      </c>
      <c r="B56"/>
      <c r="C56"/>
      <c r="D56" s="12">
        <v>2</v>
      </c>
      <c r="E56"/>
      <c r="F56" s="12">
        <v>1</v>
      </c>
      <c r="G56"/>
      <c r="H56" s="12">
        <v>28</v>
      </c>
      <c r="I56" s="12">
        <v>5</v>
      </c>
      <c r="J56" s="9">
        <f t="shared" si="19"/>
        <v>2</v>
      </c>
      <c r="K56" s="9">
        <f t="shared" si="11"/>
        <v>32</v>
      </c>
      <c r="L56" s="9">
        <f t="shared" si="18"/>
        <v>852</v>
      </c>
      <c r="M56" s="9">
        <f t="shared" si="18"/>
        <v>978</v>
      </c>
      <c r="N56" s="5">
        <f t="shared" si="12"/>
        <v>15.802146523565096</v>
      </c>
      <c r="O56" s="11">
        <f t="shared" si="17"/>
        <v>850.5272981801213</v>
      </c>
      <c r="P56" s="5">
        <f t="shared" si="13"/>
        <v>85.3943070461969</v>
      </c>
      <c r="Q56" s="9">
        <f t="shared" si="14"/>
        <v>1</v>
      </c>
      <c r="R56" s="9">
        <f t="shared" si="15"/>
        <v>35</v>
      </c>
    </row>
    <row r="57" spans="1:18" ht="15">
      <c r="A57" s="19">
        <v>32800</v>
      </c>
      <c r="B57"/>
      <c r="C57"/>
      <c r="D57"/>
      <c r="E57"/>
      <c r="F57"/>
      <c r="G57"/>
      <c r="H57" s="12">
        <v>1</v>
      </c>
      <c r="I57"/>
      <c r="J57" s="9">
        <f t="shared" si="19"/>
        <v>0</v>
      </c>
      <c r="K57" s="9">
        <f t="shared" si="11"/>
        <v>1</v>
      </c>
      <c r="L57" s="9">
        <f t="shared" si="18"/>
        <v>852</v>
      </c>
      <c r="M57" s="9">
        <f t="shared" si="18"/>
        <v>979</v>
      </c>
      <c r="N57" s="5">
        <f t="shared" si="12"/>
        <v>0.4647690153989734</v>
      </c>
      <c r="O57" s="11">
        <f t="shared" si="17"/>
        <v>850.9920671955202</v>
      </c>
      <c r="P57" s="5">
        <f t="shared" si="13"/>
        <v>85.44097060195985</v>
      </c>
      <c r="Q57" s="9">
        <f t="shared" si="14"/>
        <v>0</v>
      </c>
      <c r="R57" s="9">
        <f t="shared" si="15"/>
        <v>1</v>
      </c>
    </row>
    <row r="58" spans="1:18" ht="15">
      <c r="A58" s="19">
        <v>32801</v>
      </c>
      <c r="B58"/>
      <c r="C58"/>
      <c r="D58" s="12">
        <v>3</v>
      </c>
      <c r="E58" s="12">
        <v>4</v>
      </c>
      <c r="F58"/>
      <c r="G58"/>
      <c r="H58" s="12">
        <v>11</v>
      </c>
      <c r="I58" s="12">
        <v>7</v>
      </c>
      <c r="J58" s="9">
        <f t="shared" si="19"/>
        <v>7</v>
      </c>
      <c r="K58" s="9">
        <f t="shared" si="11"/>
        <v>18</v>
      </c>
      <c r="L58" s="9">
        <f t="shared" si="18"/>
        <v>859</v>
      </c>
      <c r="M58" s="9">
        <f t="shared" si="18"/>
        <v>997</v>
      </c>
      <c r="N58" s="5">
        <f t="shared" si="12"/>
        <v>11.619225384974335</v>
      </c>
      <c r="O58" s="11">
        <f t="shared" si="17"/>
        <v>862.6112925804946</v>
      </c>
      <c r="P58" s="5">
        <f t="shared" si="13"/>
        <v>86.60755949603357</v>
      </c>
      <c r="Q58" s="9">
        <f t="shared" si="14"/>
        <v>0</v>
      </c>
      <c r="R58" s="9">
        <f t="shared" si="15"/>
        <v>25</v>
      </c>
    </row>
    <row r="59" spans="1:18" ht="15">
      <c r="A59" s="19">
        <v>32802</v>
      </c>
      <c r="B59"/>
      <c r="C59"/>
      <c r="D59" s="12">
        <v>8</v>
      </c>
      <c r="E59" s="12">
        <v>7</v>
      </c>
      <c r="F59"/>
      <c r="G59" s="12">
        <v>1</v>
      </c>
      <c r="H59" s="12">
        <v>13</v>
      </c>
      <c r="I59" s="12">
        <v>3</v>
      </c>
      <c r="J59" s="9">
        <f t="shared" si="19"/>
        <v>15</v>
      </c>
      <c r="K59" s="9">
        <f t="shared" si="11"/>
        <v>15</v>
      </c>
      <c r="L59" s="9">
        <f t="shared" si="18"/>
        <v>874</v>
      </c>
      <c r="M59" s="9">
        <f t="shared" si="18"/>
        <v>1012</v>
      </c>
      <c r="N59" s="5">
        <f t="shared" si="12"/>
        <v>13.943070461969203</v>
      </c>
      <c r="O59" s="11">
        <f t="shared" si="17"/>
        <v>876.5543630424638</v>
      </c>
      <c r="P59" s="5">
        <f t="shared" si="13"/>
        <v>88.00746616892205</v>
      </c>
      <c r="Q59" s="9">
        <f t="shared" si="14"/>
        <v>1</v>
      </c>
      <c r="R59" s="9">
        <f t="shared" si="15"/>
        <v>31</v>
      </c>
    </row>
    <row r="60" spans="1:18" ht="15">
      <c r="A60" s="19">
        <v>32803</v>
      </c>
      <c r="B60"/>
      <c r="C60"/>
      <c r="D60" s="12">
        <v>20</v>
      </c>
      <c r="E60" s="12">
        <v>10</v>
      </c>
      <c r="F60"/>
      <c r="G60" s="12">
        <v>2</v>
      </c>
      <c r="H60" s="12">
        <v>19</v>
      </c>
      <c r="I60" s="12">
        <v>6</v>
      </c>
      <c r="J60" s="9">
        <f t="shared" si="19"/>
        <v>30</v>
      </c>
      <c r="K60" s="9">
        <f t="shared" si="11"/>
        <v>23</v>
      </c>
      <c r="L60" s="9">
        <f t="shared" si="18"/>
        <v>904</v>
      </c>
      <c r="M60" s="9">
        <f t="shared" si="18"/>
        <v>1035</v>
      </c>
      <c r="N60" s="5">
        <f t="shared" si="12"/>
        <v>24.632757816145592</v>
      </c>
      <c r="O60" s="11">
        <f t="shared" si="17"/>
        <v>901.1871208586094</v>
      </c>
      <c r="P60" s="5">
        <f t="shared" si="13"/>
        <v>90.48063462435836</v>
      </c>
      <c r="Q60" s="9">
        <f t="shared" si="14"/>
        <v>2</v>
      </c>
      <c r="R60" s="9">
        <f t="shared" si="15"/>
        <v>55</v>
      </c>
    </row>
    <row r="61" spans="1:18" ht="15">
      <c r="A61" s="19">
        <v>32804</v>
      </c>
      <c r="B61" s="12">
        <v>1</v>
      </c>
      <c r="C61" s="12">
        <v>1</v>
      </c>
      <c r="D61" s="12">
        <v>4</v>
      </c>
      <c r="E61" s="12">
        <v>8</v>
      </c>
      <c r="F61"/>
      <c r="G61"/>
      <c r="H61" s="12">
        <v>14</v>
      </c>
      <c r="I61" s="12">
        <v>6</v>
      </c>
      <c r="J61" s="9">
        <f t="shared" si="19"/>
        <v>10</v>
      </c>
      <c r="K61" s="9">
        <f t="shared" si="11"/>
        <v>20</v>
      </c>
      <c r="L61" s="9">
        <f t="shared" si="18"/>
        <v>914</v>
      </c>
      <c r="M61" s="9">
        <f t="shared" si="18"/>
        <v>1055</v>
      </c>
      <c r="N61" s="5">
        <f t="shared" si="12"/>
        <v>13.943070461969203</v>
      </c>
      <c r="O61" s="11">
        <f t="shared" si="17"/>
        <v>915.1301913205787</v>
      </c>
      <c r="P61" s="5">
        <f t="shared" si="13"/>
        <v>91.88054129724682</v>
      </c>
      <c r="Q61" s="9">
        <f t="shared" si="14"/>
        <v>2</v>
      </c>
      <c r="R61" s="9">
        <f t="shared" si="15"/>
        <v>32</v>
      </c>
    </row>
    <row r="62" spans="1:18" ht="15">
      <c r="A62" s="19">
        <v>32805</v>
      </c>
      <c r="B62" s="12">
        <v>1</v>
      </c>
      <c r="C62" s="12">
        <v>1</v>
      </c>
      <c r="D62" s="12">
        <v>1</v>
      </c>
      <c r="E62" s="12">
        <v>3</v>
      </c>
      <c r="F62" s="12">
        <v>1</v>
      </c>
      <c r="G62" s="12">
        <v>1</v>
      </c>
      <c r="H62" s="12">
        <v>4</v>
      </c>
      <c r="I62" s="12">
        <v>4</v>
      </c>
      <c r="J62" s="9">
        <f t="shared" si="19"/>
        <v>2</v>
      </c>
      <c r="K62" s="9">
        <f t="shared" si="11"/>
        <v>6</v>
      </c>
      <c r="L62" s="9">
        <f t="shared" si="18"/>
        <v>916</v>
      </c>
      <c r="M62" s="9">
        <f t="shared" si="18"/>
        <v>1061</v>
      </c>
      <c r="N62" s="5">
        <f t="shared" si="12"/>
        <v>3.7181521231917873</v>
      </c>
      <c r="O62" s="11">
        <f t="shared" si="17"/>
        <v>918.8483434437704</v>
      </c>
      <c r="P62" s="5">
        <f t="shared" si="13"/>
        <v>92.25384974335043</v>
      </c>
      <c r="Q62" s="9">
        <f t="shared" si="14"/>
        <v>4</v>
      </c>
      <c r="R62" s="9">
        <f t="shared" si="15"/>
        <v>12</v>
      </c>
    </row>
    <row r="63" spans="1:18" ht="15">
      <c r="A63" s="19">
        <v>32806</v>
      </c>
      <c r="B63"/>
      <c r="C63"/>
      <c r="D63"/>
      <c r="E63"/>
      <c r="F63"/>
      <c r="G63"/>
      <c r="H63"/>
      <c r="I63"/>
      <c r="J63" s="9">
        <f t="shared" si="19"/>
        <v>0</v>
      </c>
      <c r="K63" s="9">
        <f t="shared" si="11"/>
        <v>0</v>
      </c>
      <c r="L63" s="9">
        <f t="shared" si="18"/>
        <v>916</v>
      </c>
      <c r="M63" s="9">
        <f t="shared" si="18"/>
        <v>1061</v>
      </c>
      <c r="N63" s="5">
        <f t="shared" si="12"/>
        <v>0</v>
      </c>
      <c r="O63" s="11">
        <f t="shared" si="17"/>
        <v>918.8483434437704</v>
      </c>
      <c r="P63" s="5">
        <f t="shared" si="13"/>
        <v>92.25384974335043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 s="12">
        <v>1</v>
      </c>
      <c r="F64"/>
      <c r="G64"/>
      <c r="H64" s="12">
        <v>1</v>
      </c>
      <c r="I64"/>
      <c r="J64" s="9">
        <f t="shared" si="19"/>
        <v>1</v>
      </c>
      <c r="K64" s="9">
        <f t="shared" si="11"/>
        <v>1</v>
      </c>
      <c r="L64" s="9">
        <f t="shared" si="18"/>
        <v>917</v>
      </c>
      <c r="M64" s="9">
        <f t="shared" si="18"/>
        <v>1062</v>
      </c>
      <c r="N64" s="5">
        <f t="shared" si="12"/>
        <v>0.9295380307979468</v>
      </c>
      <c r="O64" s="11">
        <f t="shared" si="17"/>
        <v>919.7778814745684</v>
      </c>
      <c r="P64" s="5">
        <f t="shared" si="13"/>
        <v>92.34717685487632</v>
      </c>
      <c r="Q64" s="9">
        <f t="shared" si="14"/>
        <v>0</v>
      </c>
      <c r="R64" s="9">
        <f t="shared" si="15"/>
        <v>2</v>
      </c>
    </row>
    <row r="65" spans="1:18" ht="15">
      <c r="A65" s="19">
        <v>32808</v>
      </c>
      <c r="B65" s="12">
        <v>1</v>
      </c>
      <c r="C65"/>
      <c r="D65" s="12">
        <v>3</v>
      </c>
      <c r="E65" s="12">
        <v>5</v>
      </c>
      <c r="F65"/>
      <c r="G65"/>
      <c r="H65" s="12">
        <v>5</v>
      </c>
      <c r="I65" s="12">
        <v>5</v>
      </c>
      <c r="J65" s="9">
        <f t="shared" si="19"/>
        <v>7</v>
      </c>
      <c r="K65" s="9">
        <f t="shared" si="11"/>
        <v>10</v>
      </c>
      <c r="L65" s="9">
        <f aca="true" t="shared" si="20" ref="L65:M84">L64+J65</f>
        <v>924</v>
      </c>
      <c r="M65" s="9">
        <f t="shared" si="20"/>
        <v>1072</v>
      </c>
      <c r="N65" s="5">
        <f t="shared" si="12"/>
        <v>7.901073261782548</v>
      </c>
      <c r="O65" s="11">
        <f t="shared" si="17"/>
        <v>927.678954736351</v>
      </c>
      <c r="P65" s="5">
        <f t="shared" si="13"/>
        <v>93.14045730284647</v>
      </c>
      <c r="Q65" s="9">
        <f t="shared" si="14"/>
        <v>1</v>
      </c>
      <c r="R65" s="9">
        <f t="shared" si="15"/>
        <v>18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2</v>
      </c>
      <c r="I66" s="12">
        <v>2</v>
      </c>
      <c r="J66" s="9">
        <f t="shared" si="19"/>
        <v>1</v>
      </c>
      <c r="K66" s="9">
        <f t="shared" si="11"/>
        <v>4</v>
      </c>
      <c r="L66" s="9">
        <f t="shared" si="20"/>
        <v>925</v>
      </c>
      <c r="M66" s="9">
        <f t="shared" si="20"/>
        <v>1076</v>
      </c>
      <c r="N66" s="5">
        <f t="shared" si="12"/>
        <v>2.323845076994867</v>
      </c>
      <c r="O66" s="11">
        <f t="shared" si="17"/>
        <v>930.0027998133459</v>
      </c>
      <c r="P66" s="5">
        <f t="shared" si="13"/>
        <v>93.37377508166122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925</v>
      </c>
      <c r="M67" s="9">
        <f t="shared" si="20"/>
        <v>1076</v>
      </c>
      <c r="N67" s="5">
        <f t="shared" si="12"/>
        <v>0</v>
      </c>
      <c r="O67" s="11">
        <f t="shared" si="17"/>
        <v>930.0027998133459</v>
      </c>
      <c r="P67" s="5">
        <f t="shared" si="13"/>
        <v>93.37377508166122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925</v>
      </c>
      <c r="M68" s="9">
        <f t="shared" si="20"/>
        <v>1076</v>
      </c>
      <c r="N68" s="5">
        <f aca="true" t="shared" si="22" ref="N68:N101">(+J68+K68)*($J$103/($J$103+$K$103))</f>
        <v>0</v>
      </c>
      <c r="O68" s="11">
        <f t="shared" si="17"/>
        <v>930.0027998133459</v>
      </c>
      <c r="P68" s="5">
        <f aca="true" t="shared" si="23" ref="P68:P101">O68*100/$N$103</f>
        <v>93.37377508166122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 s="12">
        <v>1</v>
      </c>
      <c r="C69"/>
      <c r="D69" s="12">
        <v>1</v>
      </c>
      <c r="E69" s="12">
        <v>1</v>
      </c>
      <c r="F69"/>
      <c r="G69"/>
      <c r="H69" s="12">
        <v>1</v>
      </c>
      <c r="I69"/>
      <c r="J69" s="9">
        <f aca="true" t="shared" si="26" ref="J69:J84">-B69-C69+D69+E69</f>
        <v>1</v>
      </c>
      <c r="K69" s="9">
        <f t="shared" si="21"/>
        <v>1</v>
      </c>
      <c r="L69" s="9">
        <f t="shared" si="20"/>
        <v>926</v>
      </c>
      <c r="M69" s="9">
        <f t="shared" si="20"/>
        <v>1077</v>
      </c>
      <c r="N69" s="5">
        <f t="shared" si="22"/>
        <v>0.9295380307979468</v>
      </c>
      <c r="O69" s="11">
        <f aca="true" t="shared" si="27" ref="O69:O101">O68+N69</f>
        <v>930.9323378441438</v>
      </c>
      <c r="P69" s="5">
        <f t="shared" si="23"/>
        <v>93.4671021931871</v>
      </c>
      <c r="Q69" s="9">
        <f t="shared" si="24"/>
        <v>1</v>
      </c>
      <c r="R69" s="9">
        <f t="shared" si="25"/>
        <v>3</v>
      </c>
    </row>
    <row r="70" spans="1:18" ht="15">
      <c r="A70" s="19">
        <v>32813</v>
      </c>
      <c r="B70"/>
      <c r="C70"/>
      <c r="D70"/>
      <c r="E70"/>
      <c r="F70"/>
      <c r="G70"/>
      <c r="H70" s="12">
        <v>1</v>
      </c>
      <c r="I70" s="12">
        <v>1</v>
      </c>
      <c r="J70" s="9">
        <f t="shared" si="26"/>
        <v>0</v>
      </c>
      <c r="K70" s="9">
        <f t="shared" si="21"/>
        <v>2</v>
      </c>
      <c r="L70" s="9">
        <f t="shared" si="20"/>
        <v>926</v>
      </c>
      <c r="M70" s="9">
        <f t="shared" si="20"/>
        <v>1079</v>
      </c>
      <c r="N70" s="5">
        <f t="shared" si="22"/>
        <v>0.9295380307979468</v>
      </c>
      <c r="O70" s="11">
        <f t="shared" si="27"/>
        <v>931.8618758749418</v>
      </c>
      <c r="P70" s="5">
        <f t="shared" si="23"/>
        <v>93.56042930471301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926</v>
      </c>
      <c r="M71" s="9">
        <f t="shared" si="20"/>
        <v>1079</v>
      </c>
      <c r="N71" s="5">
        <f t="shared" si="22"/>
        <v>0</v>
      </c>
      <c r="O71" s="11">
        <f t="shared" si="27"/>
        <v>931.8618758749418</v>
      </c>
      <c r="P71" s="5">
        <f t="shared" si="23"/>
        <v>93.56042930471301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 s="12">
        <v>1</v>
      </c>
      <c r="F72"/>
      <c r="G72"/>
      <c r="H72"/>
      <c r="I72"/>
      <c r="J72" s="9">
        <f t="shared" si="26"/>
        <v>1</v>
      </c>
      <c r="K72" s="9">
        <f t="shared" si="21"/>
        <v>0</v>
      </c>
      <c r="L72" s="9">
        <f t="shared" si="20"/>
        <v>927</v>
      </c>
      <c r="M72" s="9">
        <f t="shared" si="20"/>
        <v>1079</v>
      </c>
      <c r="N72" s="5">
        <f t="shared" si="22"/>
        <v>0.4647690153989734</v>
      </c>
      <c r="O72" s="11">
        <f t="shared" si="27"/>
        <v>932.3266448903407</v>
      </c>
      <c r="P72" s="5">
        <f t="shared" si="23"/>
        <v>93.60709286047594</v>
      </c>
      <c r="Q72" s="9">
        <f t="shared" si="24"/>
        <v>0</v>
      </c>
      <c r="R72" s="9">
        <f t="shared" si="25"/>
        <v>1</v>
      </c>
    </row>
    <row r="73" spans="1:18" ht="15">
      <c r="A73" s="19">
        <v>32816</v>
      </c>
      <c r="B73" s="12">
        <v>1</v>
      </c>
      <c r="C73"/>
      <c r="D73" s="12">
        <v>17</v>
      </c>
      <c r="E73" s="12">
        <v>7</v>
      </c>
      <c r="F73"/>
      <c r="G73"/>
      <c r="H73" s="12">
        <v>10</v>
      </c>
      <c r="I73" s="12">
        <v>11</v>
      </c>
      <c r="J73" s="9">
        <f t="shared" si="26"/>
        <v>23</v>
      </c>
      <c r="K73" s="9">
        <f t="shared" si="21"/>
        <v>21</v>
      </c>
      <c r="L73" s="9">
        <f t="shared" si="20"/>
        <v>950</v>
      </c>
      <c r="M73" s="9">
        <f t="shared" si="20"/>
        <v>1100</v>
      </c>
      <c r="N73" s="5">
        <f t="shared" si="22"/>
        <v>20.44983667755483</v>
      </c>
      <c r="O73" s="11">
        <f t="shared" si="27"/>
        <v>952.7764815678955</v>
      </c>
      <c r="P73" s="5">
        <f t="shared" si="23"/>
        <v>95.66028931404571</v>
      </c>
      <c r="Q73" s="9">
        <f t="shared" si="24"/>
        <v>1</v>
      </c>
      <c r="R73" s="9">
        <f t="shared" si="25"/>
        <v>45</v>
      </c>
    </row>
    <row r="74" spans="1:18" ht="15">
      <c r="A74" s="19">
        <v>32817</v>
      </c>
      <c r="B74"/>
      <c r="C74"/>
      <c r="D74"/>
      <c r="E74" s="12">
        <v>2</v>
      </c>
      <c r="F74"/>
      <c r="G74" s="12">
        <v>1</v>
      </c>
      <c r="H74" s="12">
        <v>1</v>
      </c>
      <c r="I74" s="12">
        <v>5</v>
      </c>
      <c r="J74" s="9">
        <f t="shared" si="26"/>
        <v>2</v>
      </c>
      <c r="K74" s="9">
        <f t="shared" si="21"/>
        <v>5</v>
      </c>
      <c r="L74" s="9">
        <f t="shared" si="20"/>
        <v>952</v>
      </c>
      <c r="M74" s="9">
        <f t="shared" si="20"/>
        <v>1105</v>
      </c>
      <c r="N74" s="5">
        <f t="shared" si="22"/>
        <v>3.253383107792814</v>
      </c>
      <c r="O74" s="11">
        <f t="shared" si="27"/>
        <v>956.0298646756884</v>
      </c>
      <c r="P74" s="5">
        <f t="shared" si="23"/>
        <v>95.98693420438637</v>
      </c>
      <c r="Q74" s="9">
        <f t="shared" si="24"/>
        <v>1</v>
      </c>
      <c r="R74" s="9">
        <f t="shared" si="25"/>
        <v>8</v>
      </c>
    </row>
    <row r="75" spans="1:18" ht="15">
      <c r="A75" s="19">
        <v>32818</v>
      </c>
      <c r="B75"/>
      <c r="C75"/>
      <c r="D75" s="12">
        <v>3</v>
      </c>
      <c r="E75" s="12">
        <v>4</v>
      </c>
      <c r="F75"/>
      <c r="G75"/>
      <c r="H75" s="12">
        <v>3</v>
      </c>
      <c r="I75" s="12">
        <v>2</v>
      </c>
      <c r="J75" s="9">
        <f t="shared" si="26"/>
        <v>7</v>
      </c>
      <c r="K75" s="9">
        <f t="shared" si="21"/>
        <v>5</v>
      </c>
      <c r="L75" s="9">
        <f t="shared" si="20"/>
        <v>959</v>
      </c>
      <c r="M75" s="9">
        <f t="shared" si="20"/>
        <v>1110</v>
      </c>
      <c r="N75" s="5">
        <f t="shared" si="22"/>
        <v>5.577228184787681</v>
      </c>
      <c r="O75" s="11">
        <f t="shared" si="27"/>
        <v>961.6070928604761</v>
      </c>
      <c r="P75" s="5">
        <f t="shared" si="23"/>
        <v>96.54689687354175</v>
      </c>
      <c r="Q75" s="9">
        <f t="shared" si="24"/>
        <v>0</v>
      </c>
      <c r="R75" s="9">
        <f t="shared" si="25"/>
        <v>12</v>
      </c>
    </row>
    <row r="76" spans="1:18" ht="15">
      <c r="A76" s="19">
        <v>32819</v>
      </c>
      <c r="B76"/>
      <c r="C76"/>
      <c r="D76"/>
      <c r="E76" s="12">
        <v>3</v>
      </c>
      <c r="F76"/>
      <c r="G76" s="12">
        <v>2</v>
      </c>
      <c r="H76" s="12">
        <v>4</v>
      </c>
      <c r="I76" s="12">
        <v>2</v>
      </c>
      <c r="J76" s="9">
        <f t="shared" si="26"/>
        <v>3</v>
      </c>
      <c r="K76" s="9">
        <f t="shared" si="21"/>
        <v>4</v>
      </c>
      <c r="L76" s="9">
        <f t="shared" si="20"/>
        <v>962</v>
      </c>
      <c r="M76" s="9">
        <f t="shared" si="20"/>
        <v>1114</v>
      </c>
      <c r="N76" s="5">
        <f t="shared" si="22"/>
        <v>3.253383107792814</v>
      </c>
      <c r="O76" s="11">
        <f t="shared" si="27"/>
        <v>964.8604759682689</v>
      </c>
      <c r="P76" s="5">
        <f t="shared" si="23"/>
        <v>96.8735417638824</v>
      </c>
      <c r="Q76" s="9">
        <f t="shared" si="24"/>
        <v>2</v>
      </c>
      <c r="R76" s="9">
        <f t="shared" si="25"/>
        <v>9</v>
      </c>
    </row>
    <row r="77" spans="1:18" ht="15">
      <c r="A77" s="19">
        <v>32820</v>
      </c>
      <c r="B77"/>
      <c r="C77"/>
      <c r="D77" s="12">
        <v>2</v>
      </c>
      <c r="E77" s="12">
        <v>2</v>
      </c>
      <c r="F77"/>
      <c r="G77"/>
      <c r="H77" s="12">
        <v>2</v>
      </c>
      <c r="I77" s="12">
        <v>1</v>
      </c>
      <c r="J77" s="9">
        <f t="shared" si="26"/>
        <v>4</v>
      </c>
      <c r="K77" s="9">
        <f t="shared" si="21"/>
        <v>3</v>
      </c>
      <c r="L77" s="9">
        <f t="shared" si="20"/>
        <v>966</v>
      </c>
      <c r="M77" s="9">
        <f t="shared" si="20"/>
        <v>1117</v>
      </c>
      <c r="N77" s="5">
        <f t="shared" si="22"/>
        <v>3.253383107792814</v>
      </c>
      <c r="O77" s="11">
        <f t="shared" si="27"/>
        <v>968.1138590760618</v>
      </c>
      <c r="P77" s="5">
        <f t="shared" si="23"/>
        <v>97.20018665422305</v>
      </c>
      <c r="Q77" s="9">
        <f t="shared" si="24"/>
        <v>0</v>
      </c>
      <c r="R77" s="9">
        <f t="shared" si="25"/>
        <v>7</v>
      </c>
    </row>
    <row r="78" spans="1:18" ht="15">
      <c r="A78" s="19">
        <v>32821</v>
      </c>
      <c r="B78"/>
      <c r="C78"/>
      <c r="D78" s="12">
        <v>5</v>
      </c>
      <c r="E78"/>
      <c r="F78" s="12">
        <v>1</v>
      </c>
      <c r="G78"/>
      <c r="H78"/>
      <c r="I78" s="12">
        <v>3</v>
      </c>
      <c r="J78" s="9">
        <f t="shared" si="26"/>
        <v>5</v>
      </c>
      <c r="K78" s="9">
        <f t="shared" si="21"/>
        <v>2</v>
      </c>
      <c r="L78" s="9">
        <f t="shared" si="20"/>
        <v>971</v>
      </c>
      <c r="M78" s="9">
        <f t="shared" si="20"/>
        <v>1119</v>
      </c>
      <c r="N78" s="5">
        <f t="shared" si="22"/>
        <v>3.253383107792814</v>
      </c>
      <c r="O78" s="11">
        <f t="shared" si="27"/>
        <v>971.3672421838546</v>
      </c>
      <c r="P78" s="5">
        <f t="shared" si="23"/>
        <v>97.5268315445637</v>
      </c>
      <c r="Q78" s="9">
        <f t="shared" si="24"/>
        <v>1</v>
      </c>
      <c r="R78" s="9">
        <f t="shared" si="25"/>
        <v>8</v>
      </c>
    </row>
    <row r="79" spans="1:18" ht="15">
      <c r="A79" s="19">
        <v>32822</v>
      </c>
      <c r="B79"/>
      <c r="C79"/>
      <c r="D79"/>
      <c r="E79"/>
      <c r="F79"/>
      <c r="G79"/>
      <c r="H79" s="12">
        <v>2</v>
      </c>
      <c r="I79" s="12">
        <v>1</v>
      </c>
      <c r="J79" s="9">
        <f t="shared" si="26"/>
        <v>0</v>
      </c>
      <c r="K79" s="9">
        <f t="shared" si="21"/>
        <v>3</v>
      </c>
      <c r="L79" s="9">
        <f t="shared" si="20"/>
        <v>971</v>
      </c>
      <c r="M79" s="9">
        <f t="shared" si="20"/>
        <v>1122</v>
      </c>
      <c r="N79" s="5">
        <f t="shared" si="22"/>
        <v>1.3943070461969203</v>
      </c>
      <c r="O79" s="11">
        <f t="shared" si="27"/>
        <v>972.7615492300515</v>
      </c>
      <c r="P79" s="5">
        <f t="shared" si="23"/>
        <v>97.66682221185253</v>
      </c>
      <c r="Q79" s="9">
        <f t="shared" si="24"/>
        <v>0</v>
      </c>
      <c r="R79" s="9">
        <f t="shared" si="25"/>
        <v>3</v>
      </c>
    </row>
    <row r="80" spans="1:18" ht="15">
      <c r="A80" s="19">
        <v>32823</v>
      </c>
      <c r="B80"/>
      <c r="C80" s="12">
        <v>1</v>
      </c>
      <c r="D80"/>
      <c r="E80" s="12">
        <v>1</v>
      </c>
      <c r="F80"/>
      <c r="G80"/>
      <c r="H80"/>
      <c r="I80" s="12">
        <v>1</v>
      </c>
      <c r="J80" s="9">
        <f t="shared" si="26"/>
        <v>0</v>
      </c>
      <c r="K80" s="9">
        <f t="shared" si="21"/>
        <v>1</v>
      </c>
      <c r="L80" s="9">
        <f t="shared" si="20"/>
        <v>971</v>
      </c>
      <c r="M80" s="9">
        <f t="shared" si="20"/>
        <v>1123</v>
      </c>
      <c r="N80" s="5">
        <f t="shared" si="22"/>
        <v>0.4647690153989734</v>
      </c>
      <c r="O80" s="11">
        <f t="shared" si="27"/>
        <v>973.2263182454504</v>
      </c>
      <c r="P80" s="5">
        <f t="shared" si="23"/>
        <v>97.71348576761548</v>
      </c>
      <c r="Q80" s="9">
        <f t="shared" si="24"/>
        <v>1</v>
      </c>
      <c r="R80" s="9">
        <f t="shared" si="25"/>
        <v>2</v>
      </c>
    </row>
    <row r="81" spans="1:19" ht="15">
      <c r="A81" s="19">
        <v>32824</v>
      </c>
      <c r="B81"/>
      <c r="C81"/>
      <c r="D81"/>
      <c r="E81" s="12">
        <v>2</v>
      </c>
      <c r="F81"/>
      <c r="G81"/>
      <c r="H81"/>
      <c r="I81" s="12">
        <v>3</v>
      </c>
      <c r="J81" s="9">
        <f t="shared" si="26"/>
        <v>2</v>
      </c>
      <c r="K81" s="9">
        <f t="shared" si="21"/>
        <v>3</v>
      </c>
      <c r="L81" s="9">
        <f t="shared" si="20"/>
        <v>973</v>
      </c>
      <c r="M81" s="9">
        <f t="shared" si="20"/>
        <v>1126</v>
      </c>
      <c r="N81" s="5">
        <f t="shared" si="22"/>
        <v>2.323845076994867</v>
      </c>
      <c r="O81" s="11">
        <f t="shared" si="27"/>
        <v>975.5501633224453</v>
      </c>
      <c r="P81" s="5">
        <f t="shared" si="23"/>
        <v>97.94680354643023</v>
      </c>
      <c r="Q81" s="9">
        <f t="shared" si="24"/>
        <v>0</v>
      </c>
      <c r="R81" s="9">
        <f t="shared" si="25"/>
        <v>5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973</v>
      </c>
      <c r="M82" s="9">
        <f t="shared" si="20"/>
        <v>1126</v>
      </c>
      <c r="N82" s="5">
        <f t="shared" si="22"/>
        <v>0</v>
      </c>
      <c r="O82" s="11">
        <f t="shared" si="27"/>
        <v>975.5501633224453</v>
      </c>
      <c r="P82" s="5">
        <f t="shared" si="23"/>
        <v>97.94680354643023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973</v>
      </c>
      <c r="M83" s="9">
        <f t="shared" si="20"/>
        <v>1126</v>
      </c>
      <c r="N83" s="5">
        <f t="shared" si="22"/>
        <v>0</v>
      </c>
      <c r="O83" s="11">
        <f t="shared" si="27"/>
        <v>975.5501633224453</v>
      </c>
      <c r="P83" s="5">
        <f t="shared" si="23"/>
        <v>97.94680354643023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/>
      <c r="G84"/>
      <c r="H84"/>
      <c r="I84"/>
      <c r="J84" s="9">
        <f t="shared" si="26"/>
        <v>0</v>
      </c>
      <c r="K84" s="9">
        <f t="shared" si="21"/>
        <v>0</v>
      </c>
      <c r="L84" s="9">
        <f t="shared" si="20"/>
        <v>973</v>
      </c>
      <c r="M84" s="9">
        <f t="shared" si="20"/>
        <v>1126</v>
      </c>
      <c r="N84" s="5">
        <f t="shared" si="22"/>
        <v>0</v>
      </c>
      <c r="O84" s="11">
        <f t="shared" si="27"/>
        <v>975.5501633224453</v>
      </c>
      <c r="P84" s="5">
        <f t="shared" si="23"/>
        <v>97.94680354643023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 s="12">
        <v>2</v>
      </c>
      <c r="E85" s="12">
        <v>1</v>
      </c>
      <c r="F85"/>
      <c r="G85"/>
      <c r="H85"/>
      <c r="I85" s="12">
        <v>4</v>
      </c>
      <c r="J85" s="9">
        <f aca="true" t="shared" si="28" ref="J85:J100">-B85-C85+D85+E85</f>
        <v>3</v>
      </c>
      <c r="K85" s="9">
        <f t="shared" si="21"/>
        <v>4</v>
      </c>
      <c r="L85" s="9">
        <f aca="true" t="shared" si="29" ref="L85:M101">L84+J85</f>
        <v>976</v>
      </c>
      <c r="M85" s="9">
        <f t="shared" si="29"/>
        <v>1130</v>
      </c>
      <c r="N85" s="5">
        <f t="shared" si="22"/>
        <v>3.253383107792814</v>
      </c>
      <c r="O85" s="11">
        <f t="shared" si="27"/>
        <v>978.8035464302382</v>
      </c>
      <c r="P85" s="5">
        <f t="shared" si="23"/>
        <v>98.27344843677088</v>
      </c>
      <c r="Q85" s="9">
        <f t="shared" si="24"/>
        <v>0</v>
      </c>
      <c r="R85" s="9">
        <f t="shared" si="25"/>
        <v>7</v>
      </c>
    </row>
    <row r="86" spans="1:18" ht="15">
      <c r="A86" s="19">
        <v>32829</v>
      </c>
      <c r="B86" s="12">
        <v>1</v>
      </c>
      <c r="C86"/>
      <c r="D86" s="12">
        <v>4</v>
      </c>
      <c r="E86" s="12">
        <v>1</v>
      </c>
      <c r="F86"/>
      <c r="G86"/>
      <c r="H86"/>
      <c r="I86"/>
      <c r="J86" s="9">
        <f t="shared" si="28"/>
        <v>4</v>
      </c>
      <c r="K86" s="9">
        <f t="shared" si="21"/>
        <v>0</v>
      </c>
      <c r="L86" s="9">
        <f t="shared" si="29"/>
        <v>980</v>
      </c>
      <c r="M86" s="9">
        <f t="shared" si="29"/>
        <v>1130</v>
      </c>
      <c r="N86" s="5">
        <f t="shared" si="22"/>
        <v>1.8590760615958937</v>
      </c>
      <c r="O86" s="11">
        <f t="shared" si="27"/>
        <v>980.6626224918341</v>
      </c>
      <c r="P86" s="5">
        <f t="shared" si="23"/>
        <v>98.46010265982267</v>
      </c>
      <c r="Q86" s="9">
        <f t="shared" si="24"/>
        <v>1</v>
      </c>
      <c r="R86" s="9">
        <f t="shared" si="25"/>
        <v>5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980</v>
      </c>
      <c r="M87" s="9">
        <f t="shared" si="29"/>
        <v>1130</v>
      </c>
      <c r="N87" s="5">
        <f t="shared" si="22"/>
        <v>0</v>
      </c>
      <c r="O87" s="11">
        <f t="shared" si="27"/>
        <v>980.6626224918341</v>
      </c>
      <c r="P87" s="5">
        <f t="shared" si="23"/>
        <v>98.46010265982267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980</v>
      </c>
      <c r="M88" s="9">
        <f t="shared" si="29"/>
        <v>1130</v>
      </c>
      <c r="N88" s="5">
        <f t="shared" si="22"/>
        <v>0</v>
      </c>
      <c r="O88" s="11">
        <f t="shared" si="27"/>
        <v>980.6626224918341</v>
      </c>
      <c r="P88" s="5">
        <f t="shared" si="23"/>
        <v>98.46010265982267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 s="12">
        <v>1</v>
      </c>
      <c r="E89" s="12">
        <v>3</v>
      </c>
      <c r="F89"/>
      <c r="G89"/>
      <c r="H89"/>
      <c r="I89" s="12">
        <v>1</v>
      </c>
      <c r="J89" s="9">
        <f t="shared" si="28"/>
        <v>4</v>
      </c>
      <c r="K89" s="9">
        <f t="shared" si="21"/>
        <v>1</v>
      </c>
      <c r="L89" s="9">
        <f t="shared" si="29"/>
        <v>984</v>
      </c>
      <c r="M89" s="9">
        <f t="shared" si="29"/>
        <v>1131</v>
      </c>
      <c r="N89" s="5">
        <f t="shared" si="22"/>
        <v>2.323845076994867</v>
      </c>
      <c r="O89" s="11">
        <f t="shared" si="27"/>
        <v>982.986467568829</v>
      </c>
      <c r="P89" s="5">
        <f t="shared" si="23"/>
        <v>98.69342043863742</v>
      </c>
      <c r="Q89" s="9">
        <f t="shared" si="24"/>
        <v>0</v>
      </c>
      <c r="R89" s="9">
        <f t="shared" si="25"/>
        <v>5</v>
      </c>
    </row>
    <row r="90" spans="1:18" ht="15">
      <c r="A90" s="19">
        <v>32833</v>
      </c>
      <c r="B90"/>
      <c r="C90"/>
      <c r="D90"/>
      <c r="E90" s="12">
        <v>1</v>
      </c>
      <c r="F90"/>
      <c r="G90"/>
      <c r="H90"/>
      <c r="I90"/>
      <c r="J90" s="9">
        <f t="shared" si="28"/>
        <v>1</v>
      </c>
      <c r="K90" s="9">
        <f t="shared" si="21"/>
        <v>0</v>
      </c>
      <c r="L90" s="9">
        <f t="shared" si="29"/>
        <v>985</v>
      </c>
      <c r="M90" s="9">
        <f t="shared" si="29"/>
        <v>1131</v>
      </c>
      <c r="N90" s="5">
        <f t="shared" si="22"/>
        <v>0.4647690153989734</v>
      </c>
      <c r="O90" s="11">
        <f t="shared" si="27"/>
        <v>983.4512365842279</v>
      </c>
      <c r="P90" s="5">
        <f t="shared" si="23"/>
        <v>98.74008399440036</v>
      </c>
      <c r="Q90" s="9">
        <f t="shared" si="24"/>
        <v>0</v>
      </c>
      <c r="R90" s="9">
        <f t="shared" si="25"/>
        <v>1</v>
      </c>
    </row>
    <row r="91" spans="1:18" ht="15">
      <c r="A91" s="19">
        <v>32834</v>
      </c>
      <c r="B91"/>
      <c r="C91"/>
      <c r="D91" s="12">
        <v>1</v>
      </c>
      <c r="E91"/>
      <c r="F91"/>
      <c r="G91"/>
      <c r="H91"/>
      <c r="I91"/>
      <c r="J91" s="9">
        <f t="shared" si="28"/>
        <v>1</v>
      </c>
      <c r="K91" s="9">
        <f t="shared" si="21"/>
        <v>0</v>
      </c>
      <c r="L91" s="9">
        <f t="shared" si="29"/>
        <v>986</v>
      </c>
      <c r="M91" s="9">
        <f t="shared" si="29"/>
        <v>1131</v>
      </c>
      <c r="N91" s="5">
        <f t="shared" si="22"/>
        <v>0.4647690153989734</v>
      </c>
      <c r="O91" s="11">
        <f t="shared" si="27"/>
        <v>983.9160055996268</v>
      </c>
      <c r="P91" s="5">
        <f t="shared" si="23"/>
        <v>98.78674755016331</v>
      </c>
      <c r="Q91" s="9">
        <f t="shared" si="24"/>
        <v>0</v>
      </c>
      <c r="R91" s="9">
        <f t="shared" si="25"/>
        <v>1</v>
      </c>
    </row>
    <row r="92" spans="1:18" ht="15">
      <c r="A92" s="19">
        <v>32835</v>
      </c>
      <c r="B92" s="12">
        <v>1</v>
      </c>
      <c r="C92"/>
      <c r="D92" s="12">
        <v>4</v>
      </c>
      <c r="E92" s="12">
        <v>3</v>
      </c>
      <c r="F92"/>
      <c r="G92"/>
      <c r="H92" s="12">
        <v>4</v>
      </c>
      <c r="I92" s="12">
        <v>5</v>
      </c>
      <c r="J92" s="9">
        <f t="shared" si="28"/>
        <v>6</v>
      </c>
      <c r="K92" s="9">
        <f t="shared" si="21"/>
        <v>9</v>
      </c>
      <c r="L92" s="9">
        <f t="shared" si="29"/>
        <v>992</v>
      </c>
      <c r="M92" s="9">
        <f t="shared" si="29"/>
        <v>1140</v>
      </c>
      <c r="N92" s="5">
        <f t="shared" si="22"/>
        <v>6.9715352309846015</v>
      </c>
      <c r="O92" s="11">
        <f t="shared" si="27"/>
        <v>990.8875408306114</v>
      </c>
      <c r="P92" s="5">
        <f t="shared" si="23"/>
        <v>99.48670088660755</v>
      </c>
      <c r="Q92" s="9">
        <f t="shared" si="24"/>
        <v>1</v>
      </c>
      <c r="R92" s="9">
        <f t="shared" si="25"/>
        <v>16</v>
      </c>
    </row>
    <row r="93" spans="1:18" ht="15">
      <c r="A93" s="19">
        <v>32836</v>
      </c>
      <c r="B93" s="12">
        <v>1</v>
      </c>
      <c r="C93"/>
      <c r="D93" s="12">
        <v>3</v>
      </c>
      <c r="E93"/>
      <c r="F93" s="12">
        <v>1</v>
      </c>
      <c r="G93"/>
      <c r="H93" s="12">
        <v>3</v>
      </c>
      <c r="I93" s="12">
        <v>3</v>
      </c>
      <c r="J93" s="9">
        <f t="shared" si="28"/>
        <v>2</v>
      </c>
      <c r="K93" s="9">
        <f t="shared" si="21"/>
        <v>5</v>
      </c>
      <c r="L93" s="9">
        <f t="shared" si="29"/>
        <v>994</v>
      </c>
      <c r="M93" s="9">
        <f t="shared" si="29"/>
        <v>1145</v>
      </c>
      <c r="N93" s="5">
        <f t="shared" si="22"/>
        <v>3.253383107792814</v>
      </c>
      <c r="O93" s="11">
        <f t="shared" si="27"/>
        <v>994.1409239384043</v>
      </c>
      <c r="P93" s="5">
        <f t="shared" si="23"/>
        <v>99.8133457769482</v>
      </c>
      <c r="Q93" s="9">
        <f t="shared" si="24"/>
        <v>2</v>
      </c>
      <c r="R93" s="9">
        <f t="shared" si="25"/>
        <v>9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 s="12">
        <v>1</v>
      </c>
      <c r="I94"/>
      <c r="J94" s="9">
        <f t="shared" si="28"/>
        <v>1</v>
      </c>
      <c r="K94" s="9">
        <f t="shared" si="21"/>
        <v>1</v>
      </c>
      <c r="L94" s="9">
        <f t="shared" si="29"/>
        <v>995</v>
      </c>
      <c r="M94" s="9">
        <f t="shared" si="29"/>
        <v>1146</v>
      </c>
      <c r="N94" s="5">
        <f t="shared" si="22"/>
        <v>0.9295380307979468</v>
      </c>
      <c r="O94" s="11">
        <f t="shared" si="27"/>
        <v>995.0704619692023</v>
      </c>
      <c r="P94" s="5">
        <f t="shared" si="23"/>
        <v>99.9066728884741</v>
      </c>
      <c r="Q94" s="9">
        <f t="shared" si="24"/>
        <v>0</v>
      </c>
      <c r="R94" s="9">
        <f t="shared" si="25"/>
        <v>2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995</v>
      </c>
      <c r="M95" s="9">
        <f t="shared" si="29"/>
        <v>1146</v>
      </c>
      <c r="N95" s="5">
        <f t="shared" si="22"/>
        <v>0</v>
      </c>
      <c r="O95" s="11">
        <f t="shared" si="27"/>
        <v>995.0704619692023</v>
      </c>
      <c r="P95" s="5">
        <f t="shared" si="23"/>
        <v>99.9066728884741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995</v>
      </c>
      <c r="M96" s="9">
        <f t="shared" si="29"/>
        <v>1146</v>
      </c>
      <c r="N96" s="5">
        <f t="shared" si="22"/>
        <v>0</v>
      </c>
      <c r="O96" s="11">
        <f t="shared" si="27"/>
        <v>995.0704619692023</v>
      </c>
      <c r="P96" s="5">
        <f t="shared" si="23"/>
        <v>99.9066728884741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995</v>
      </c>
      <c r="M97" s="9">
        <f t="shared" si="29"/>
        <v>1146</v>
      </c>
      <c r="N97" s="5">
        <f t="shared" si="22"/>
        <v>0</v>
      </c>
      <c r="O97" s="11">
        <f t="shared" si="27"/>
        <v>995.0704619692023</v>
      </c>
      <c r="P97" s="5">
        <f t="shared" si="23"/>
        <v>99.9066728884741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995</v>
      </c>
      <c r="M98" s="9">
        <f t="shared" si="29"/>
        <v>1146</v>
      </c>
      <c r="N98" s="5">
        <f t="shared" si="22"/>
        <v>0</v>
      </c>
      <c r="O98" s="11">
        <f t="shared" si="27"/>
        <v>995.0704619692023</v>
      </c>
      <c r="P98" s="5">
        <f t="shared" si="23"/>
        <v>99.9066728884741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 s="12">
        <v>1</v>
      </c>
      <c r="C99"/>
      <c r="D99"/>
      <c r="E99"/>
      <c r="F99"/>
      <c r="G99"/>
      <c r="H99"/>
      <c r="I99" s="12">
        <v>1</v>
      </c>
      <c r="J99" s="9">
        <f t="shared" si="28"/>
        <v>-1</v>
      </c>
      <c r="K99" s="9">
        <f t="shared" si="21"/>
        <v>1</v>
      </c>
      <c r="L99" s="9">
        <f t="shared" si="29"/>
        <v>994</v>
      </c>
      <c r="M99" s="9">
        <f t="shared" si="29"/>
        <v>1147</v>
      </c>
      <c r="N99" s="5">
        <f t="shared" si="22"/>
        <v>0</v>
      </c>
      <c r="O99" s="11">
        <f t="shared" si="27"/>
        <v>995.0704619692023</v>
      </c>
      <c r="P99" s="5">
        <f t="shared" si="23"/>
        <v>99.9066728884741</v>
      </c>
      <c r="Q99" s="9">
        <f t="shared" si="24"/>
        <v>1</v>
      </c>
      <c r="R99" s="9">
        <f t="shared" si="25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994</v>
      </c>
      <c r="M100" s="9">
        <f t="shared" si="29"/>
        <v>1147</v>
      </c>
      <c r="N100" s="5">
        <f t="shared" si="22"/>
        <v>0</v>
      </c>
      <c r="O100" s="11">
        <f t="shared" si="27"/>
        <v>995.0704619692023</v>
      </c>
      <c r="P100" s="5">
        <f t="shared" si="23"/>
        <v>99.9066728884741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 s="12">
        <v>1</v>
      </c>
      <c r="E101" s="12">
        <v>1</v>
      </c>
      <c r="F101"/>
      <c r="G101"/>
      <c r="H101"/>
      <c r="I101"/>
      <c r="J101" s="9">
        <f>-B101-C101+D101+E101</f>
        <v>2</v>
      </c>
      <c r="K101" s="9">
        <f t="shared" si="21"/>
        <v>0</v>
      </c>
      <c r="L101" s="9">
        <f t="shared" si="29"/>
        <v>996</v>
      </c>
      <c r="M101" s="9">
        <f t="shared" si="29"/>
        <v>1147</v>
      </c>
      <c r="N101" s="5">
        <f t="shared" si="22"/>
        <v>0.9295380307979468</v>
      </c>
      <c r="O101" s="11">
        <f t="shared" si="27"/>
        <v>996.0000000000002</v>
      </c>
      <c r="P101" s="5">
        <f t="shared" si="23"/>
        <v>100</v>
      </c>
      <c r="Q101" s="9">
        <f t="shared" si="24"/>
        <v>0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43</v>
      </c>
      <c r="C103" s="9">
        <f t="shared" si="30"/>
        <v>44</v>
      </c>
      <c r="D103" s="9">
        <f t="shared" si="30"/>
        <v>526</v>
      </c>
      <c r="E103" s="9">
        <f t="shared" si="30"/>
        <v>557</v>
      </c>
      <c r="F103" s="9">
        <f t="shared" si="30"/>
        <v>29</v>
      </c>
      <c r="G103" s="9">
        <f t="shared" si="30"/>
        <v>60</v>
      </c>
      <c r="H103" s="9">
        <f t="shared" si="30"/>
        <v>578</v>
      </c>
      <c r="I103" s="9">
        <f t="shared" si="30"/>
        <v>658</v>
      </c>
      <c r="J103" s="9">
        <f t="shared" si="30"/>
        <v>996</v>
      </c>
      <c r="K103" s="9">
        <f t="shared" si="30"/>
        <v>1147</v>
      </c>
      <c r="N103" s="5">
        <f>SUM(N4:N101)</f>
        <v>996.0000000000002</v>
      </c>
      <c r="Q103" s="11">
        <f>SUM(Q4:Q101)</f>
        <v>176</v>
      </c>
      <c r="R103" s="11">
        <f>SUM(R4:R101)</f>
        <v>2319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G8" sqref="G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79</v>
      </c>
      <c r="G2" s="7" t="s">
        <v>79</v>
      </c>
      <c r="H2" s="7" t="s">
        <v>79</v>
      </c>
      <c r="I2" s="7" t="s">
        <v>79</v>
      </c>
      <c r="J2" s="7" t="s">
        <v>4</v>
      </c>
      <c r="K2" s="7" t="s">
        <v>79</v>
      </c>
      <c r="L2" s="7" t="s">
        <v>4</v>
      </c>
      <c r="M2" s="7" t="s">
        <v>79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2063.9905362776026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1712.0977917981072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>
        <v>0</v>
      </c>
      <c r="C4">
        <v>0</v>
      </c>
      <c r="D4">
        <v>0</v>
      </c>
      <c r="E4">
        <v>3.7097791798107256</v>
      </c>
      <c r="F4"/>
      <c r="G4"/>
      <c r="H4"/>
      <c r="I4" s="12">
        <v>3</v>
      </c>
      <c r="J4" s="9">
        <f>-B4-C4+D4+E4</f>
        <v>3.7097791798107256</v>
      </c>
      <c r="K4" s="9">
        <f aca="true" t="shared" si="0" ref="K4:K35">-F4-G4+H4+I4</f>
        <v>3</v>
      </c>
      <c r="L4" s="9">
        <f>J4</f>
        <v>3.7097791798107256</v>
      </c>
      <c r="M4" s="9">
        <f>K4</f>
        <v>3</v>
      </c>
      <c r="N4" s="5">
        <f aca="true" t="shared" si="1" ref="N4:N35">(+J4+K4)*($J$103/($J$103+$K$103))</f>
        <v>3.2649433022645935</v>
      </c>
      <c r="O4" s="11">
        <f>N4</f>
        <v>3.2649433022645935</v>
      </c>
      <c r="P4" s="5">
        <f aca="true" t="shared" si="2" ref="P4:P35">O4*100/$N$103</f>
        <v>0.3919039678664544</v>
      </c>
      <c r="Q4" s="9">
        <f aca="true" t="shared" si="3" ref="Q4:Q35">+B4+C4+F4+G4</f>
        <v>0</v>
      </c>
      <c r="R4" s="9">
        <f aca="true" t="shared" si="4" ref="R4:R35">D4+E4+H4+I4</f>
        <v>6.709779179810726</v>
      </c>
      <c r="X4" s="1" t="s">
        <v>37</v>
      </c>
      <c r="Z4" s="11">
        <f>SUM(N4:N10)</f>
        <v>13.059773209058374</v>
      </c>
      <c r="AA4" s="5">
        <f aca="true" t="shared" si="5" ref="AA4:AA17">Z4*100/$Z$18</f>
        <v>1.5676158714658166</v>
      </c>
      <c r="AB4" s="11">
        <f>SUM(Q4:Q10)+SUM(R4:R10)</f>
        <v>44.73186119873817</v>
      </c>
      <c r="AC4" s="11">
        <f>100*SUM(R4:R10)/AB4</f>
        <v>80</v>
      </c>
    </row>
    <row r="5" spans="1:29" ht="15">
      <c r="A5" s="19">
        <v>32748</v>
      </c>
      <c r="B5" s="12">
        <v>0</v>
      </c>
      <c r="C5">
        <v>1.2365930599369086</v>
      </c>
      <c r="D5" s="12">
        <v>1.2365930599369086</v>
      </c>
      <c r="E5" s="12">
        <v>1.2365930599369086</v>
      </c>
      <c r="F5"/>
      <c r="G5" s="12">
        <v>1</v>
      </c>
      <c r="H5" s="12">
        <v>1</v>
      </c>
      <c r="I5" s="12">
        <v>1</v>
      </c>
      <c r="J5" s="9">
        <f aca="true" t="shared" si="6" ref="J5:J20">-B5-C5+D5+E5</f>
        <v>1.2365930599369086</v>
      </c>
      <c r="K5" s="9">
        <f t="shared" si="0"/>
        <v>1</v>
      </c>
      <c r="L5" s="9">
        <f aca="true" t="shared" si="7" ref="L5:M24">L4+J5</f>
        <v>4.946372239747634</v>
      </c>
      <c r="M5" s="9">
        <f t="shared" si="7"/>
        <v>4</v>
      </c>
      <c r="N5" s="5">
        <f t="shared" si="1"/>
        <v>1.088314434088198</v>
      </c>
      <c r="O5" s="11">
        <f aca="true" t="shared" si="8" ref="O5:O36">O4+N5</f>
        <v>4.353257736352791</v>
      </c>
      <c r="P5" s="5">
        <f t="shared" si="2"/>
        <v>0.5225386238219392</v>
      </c>
      <c r="Q5" s="9">
        <f t="shared" si="3"/>
        <v>2.236593059936909</v>
      </c>
      <c r="R5" s="9">
        <f t="shared" si="4"/>
        <v>4.473186119873818</v>
      </c>
      <c r="T5" s="8" t="s">
        <v>38</v>
      </c>
      <c r="V5" s="9">
        <f>R103</f>
        <v>1888.044164037855</v>
      </c>
      <c r="W5"/>
      <c r="X5"/>
      <c r="Y5" s="1" t="s">
        <v>39</v>
      </c>
      <c r="Z5" s="11">
        <f>SUM(N11:N17)</f>
        <v>55.11107634283296</v>
      </c>
      <c r="AA5" s="5">
        <f t="shared" si="5"/>
        <v>6.6151989460786575</v>
      </c>
      <c r="AB5" s="11">
        <f>SUM(Q11:Q17)+SUM(R11:R17)</f>
        <v>135.25867507886437</v>
      </c>
      <c r="AC5" s="11">
        <f>100*SUM(R11:R17)/AB5</f>
        <v>91.86743475523006</v>
      </c>
    </row>
    <row r="6" spans="1:29" ht="15">
      <c r="A6" s="19">
        <v>32749</v>
      </c>
      <c r="B6">
        <v>0</v>
      </c>
      <c r="C6">
        <v>0</v>
      </c>
      <c r="D6">
        <v>0</v>
      </c>
      <c r="E6">
        <v>0</v>
      </c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4.946372239747634</v>
      </c>
      <c r="M6" s="9">
        <f t="shared" si="7"/>
        <v>4</v>
      </c>
      <c r="N6" s="5">
        <f t="shared" si="1"/>
        <v>0</v>
      </c>
      <c r="O6" s="11">
        <f t="shared" si="8"/>
        <v>4.353257736352791</v>
      </c>
      <c r="P6" s="5">
        <f t="shared" si="2"/>
        <v>0.5225386238219392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175.94637223974763</v>
      </c>
      <c r="W6"/>
      <c r="X6" s="1" t="s">
        <v>41</v>
      </c>
      <c r="Z6" s="11">
        <f>SUM(N18:N24)</f>
        <v>82.23451223893798</v>
      </c>
      <c r="AA6" s="5">
        <f t="shared" si="5"/>
        <v>9.870931485900119</v>
      </c>
      <c r="AB6" s="11">
        <f>SUM(Q18:Q24)+SUM(R18:R24)</f>
        <v>221</v>
      </c>
      <c r="AC6" s="11">
        <f>100*SUM(R18:R24)/AB6</f>
        <v>88.23529411764706</v>
      </c>
    </row>
    <row r="7" spans="1:29" ht="15">
      <c r="A7" s="19">
        <v>32750</v>
      </c>
      <c r="B7">
        <v>0</v>
      </c>
      <c r="C7">
        <v>2.473186119873817</v>
      </c>
      <c r="D7">
        <v>2.473186119873817</v>
      </c>
      <c r="E7">
        <v>2.473186119873817</v>
      </c>
      <c r="F7"/>
      <c r="G7" s="12">
        <v>2</v>
      </c>
      <c r="H7" s="12">
        <v>2</v>
      </c>
      <c r="I7" s="12">
        <v>2</v>
      </c>
      <c r="J7" s="9">
        <f t="shared" si="6"/>
        <v>2.473186119873817</v>
      </c>
      <c r="K7" s="9">
        <f t="shared" si="0"/>
        <v>2</v>
      </c>
      <c r="L7" s="9">
        <f t="shared" si="7"/>
        <v>7.419558359621451</v>
      </c>
      <c r="M7" s="9">
        <f t="shared" si="7"/>
        <v>6</v>
      </c>
      <c r="N7" s="5">
        <f t="shared" si="1"/>
        <v>2.176628868176396</v>
      </c>
      <c r="O7" s="11">
        <f t="shared" si="8"/>
        <v>6.529886604529187</v>
      </c>
      <c r="P7" s="5">
        <f t="shared" si="2"/>
        <v>0.7838079357329087</v>
      </c>
      <c r="Q7" s="9">
        <f t="shared" si="3"/>
        <v>4.473186119873818</v>
      </c>
      <c r="R7" s="9">
        <f t="shared" si="4"/>
        <v>8.946372239747635</v>
      </c>
      <c r="T7" s="8" t="s">
        <v>42</v>
      </c>
      <c r="V7" s="5">
        <f>V5*100/(V5+V6)</f>
        <v>91.47542737492071</v>
      </c>
      <c r="W7"/>
      <c r="Y7" s="1" t="s">
        <v>43</v>
      </c>
      <c r="Z7" s="11">
        <f>SUM(N25:N31)</f>
        <v>65.20369609477922</v>
      </c>
      <c r="AA7" s="5">
        <f t="shared" si="5"/>
        <v>7.826655734382341</v>
      </c>
      <c r="AB7" s="11">
        <f>SUM(Q25:Q31)+SUM(R25:R31)</f>
        <v>178</v>
      </c>
      <c r="AC7" s="11">
        <f>100*SUM(R25:R31)/AB7</f>
        <v>87.64044943820225</v>
      </c>
    </row>
    <row r="8" spans="1:29" ht="15">
      <c r="A8" s="19">
        <v>32751</v>
      </c>
      <c r="B8">
        <v>0</v>
      </c>
      <c r="C8">
        <v>0</v>
      </c>
      <c r="D8">
        <v>0</v>
      </c>
      <c r="E8">
        <v>0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7.419558359621451</v>
      </c>
      <c r="M8" s="9">
        <f t="shared" si="7"/>
        <v>6</v>
      </c>
      <c r="N8" s="5">
        <f t="shared" si="1"/>
        <v>0</v>
      </c>
      <c r="O8" s="11">
        <f t="shared" si="8"/>
        <v>6.529886604529187</v>
      </c>
      <c r="P8" s="5">
        <f t="shared" si="2"/>
        <v>0.7838079357329087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48.172879950620455</v>
      </c>
      <c r="AA8" s="5">
        <f t="shared" si="5"/>
        <v>5.782379982864565</v>
      </c>
      <c r="AB8" s="11">
        <f>SUM(Q32:Q38)+SUM(R32:R38)</f>
        <v>143</v>
      </c>
      <c r="AC8" s="11">
        <f>100*SUM(R32:R38)/AB8</f>
        <v>84.61538461538461</v>
      </c>
    </row>
    <row r="9" spans="1:29" ht="15">
      <c r="A9" s="19">
        <v>32752</v>
      </c>
      <c r="B9">
        <v>0</v>
      </c>
      <c r="C9">
        <v>0</v>
      </c>
      <c r="D9">
        <v>0</v>
      </c>
      <c r="E9">
        <v>0</v>
      </c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7.419558359621451</v>
      </c>
      <c r="M9" s="9">
        <f t="shared" si="7"/>
        <v>6</v>
      </c>
      <c r="N9" s="5">
        <f t="shared" si="1"/>
        <v>0</v>
      </c>
      <c r="O9" s="11">
        <f t="shared" si="8"/>
        <v>6.529886604529187</v>
      </c>
      <c r="P9" s="5">
        <f t="shared" si="2"/>
        <v>0.7838079357329087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78.34175426313026</v>
      </c>
      <c r="AA9" s="5">
        <f t="shared" si="5"/>
        <v>9.403668456981768</v>
      </c>
      <c r="AB9" s="11">
        <f>SUM(Q39:Q45)+SUM(R39:R45)</f>
        <v>195</v>
      </c>
      <c r="AC9" s="11">
        <f>100*SUM(R39:R45)/AB9</f>
        <v>91.28205128205128</v>
      </c>
    </row>
    <row r="10" spans="1:29" ht="15">
      <c r="A10" s="19">
        <v>32753</v>
      </c>
      <c r="B10" s="12">
        <v>0</v>
      </c>
      <c r="C10" s="12">
        <v>1.2365930599369086</v>
      </c>
      <c r="D10" s="12">
        <v>1.2365930599369086</v>
      </c>
      <c r="E10" s="12">
        <v>7.419558359621451</v>
      </c>
      <c r="F10"/>
      <c r="G10" s="12">
        <v>1</v>
      </c>
      <c r="H10" s="12">
        <v>1</v>
      </c>
      <c r="I10" s="12">
        <v>6</v>
      </c>
      <c r="J10" s="9">
        <f t="shared" si="6"/>
        <v>7.419558359621451</v>
      </c>
      <c r="K10" s="9">
        <f t="shared" si="0"/>
        <v>6</v>
      </c>
      <c r="L10" s="9">
        <f t="shared" si="7"/>
        <v>14.839116719242902</v>
      </c>
      <c r="M10" s="9">
        <f t="shared" si="7"/>
        <v>12</v>
      </c>
      <c r="N10" s="5">
        <f t="shared" si="1"/>
        <v>6.529886604529187</v>
      </c>
      <c r="O10" s="11">
        <f t="shared" si="8"/>
        <v>13.059773209058374</v>
      </c>
      <c r="P10" s="5">
        <f t="shared" si="2"/>
        <v>1.5676158714658175</v>
      </c>
      <c r="Q10" s="9">
        <f t="shared" si="3"/>
        <v>2.236593059936909</v>
      </c>
      <c r="R10" s="9">
        <f t="shared" si="4"/>
        <v>15.656151419558359</v>
      </c>
      <c r="U10" s="8" t="s">
        <v>4</v>
      </c>
      <c r="V10" s="5">
        <f>100*(+E103/(E103+D103))</f>
        <v>46.36798430282468</v>
      </c>
      <c r="W10"/>
      <c r="X10" s="8" t="s">
        <v>47</v>
      </c>
      <c r="Z10" s="11">
        <f>SUM(N46:N52)</f>
        <v>77.36856476917832</v>
      </c>
      <c r="AA10" s="5">
        <f t="shared" si="5"/>
        <v>9.286852699752181</v>
      </c>
      <c r="AB10" s="11">
        <f>SUM(Q46:Q52)+SUM(R46:R52)</f>
        <v>191</v>
      </c>
      <c r="AC10" s="11">
        <f>100*SUM(R46:R52)/AB10</f>
        <v>91.62303664921465</v>
      </c>
    </row>
    <row r="11" spans="1:29" ht="15">
      <c r="A11" s="19">
        <v>32754</v>
      </c>
      <c r="B11">
        <v>0</v>
      </c>
      <c r="C11">
        <v>0</v>
      </c>
      <c r="D11">
        <v>2.473186119873817</v>
      </c>
      <c r="E11">
        <v>6.182965299684543</v>
      </c>
      <c r="F11"/>
      <c r="G11"/>
      <c r="H11" s="12">
        <v>2</v>
      </c>
      <c r="I11" s="12">
        <v>5</v>
      </c>
      <c r="J11" s="9">
        <f t="shared" si="6"/>
        <v>8.65615141955836</v>
      </c>
      <c r="K11" s="9">
        <f t="shared" si="0"/>
        <v>7</v>
      </c>
      <c r="L11" s="9">
        <f t="shared" si="7"/>
        <v>23.495268138801265</v>
      </c>
      <c r="M11" s="9">
        <f t="shared" si="7"/>
        <v>19</v>
      </c>
      <c r="N11" s="5">
        <f t="shared" si="1"/>
        <v>7.618201038617386</v>
      </c>
      <c r="O11" s="11">
        <f t="shared" si="8"/>
        <v>20.67797424767576</v>
      </c>
      <c r="P11" s="5">
        <f t="shared" si="2"/>
        <v>2.4820584631542113</v>
      </c>
      <c r="Q11" s="9">
        <f t="shared" si="3"/>
        <v>0</v>
      </c>
      <c r="R11" s="9">
        <f t="shared" si="4"/>
        <v>15.65615141955836</v>
      </c>
      <c r="S11" s="8" t="s">
        <v>48</v>
      </c>
      <c r="U11" s="8" t="s">
        <v>5</v>
      </c>
      <c r="V11" s="5">
        <f>100*(+I103/(I103+H103))</f>
        <v>64.24116424116424</v>
      </c>
      <c r="W11"/>
      <c r="Y11" s="8" t="s">
        <v>49</v>
      </c>
      <c r="Z11" s="11">
        <f>SUM(N53:N59)</f>
        <v>179.55346163413085</v>
      </c>
      <c r="AA11" s="5">
        <f t="shared" si="5"/>
        <v>21.55250720885884</v>
      </c>
      <c r="AB11" s="11">
        <f>SUM(Q53:Q59)+SUM(R53:R59)</f>
        <v>405</v>
      </c>
      <c r="AC11" s="11">
        <f>100*SUM(R53:R59)/AB11</f>
        <v>95.55555555555556</v>
      </c>
    </row>
    <row r="12" spans="1:29" ht="15">
      <c r="A12" s="19">
        <v>32755</v>
      </c>
      <c r="B12">
        <v>0</v>
      </c>
      <c r="C12">
        <v>0</v>
      </c>
      <c r="D12">
        <v>0</v>
      </c>
      <c r="E12">
        <v>7.419558359621451</v>
      </c>
      <c r="F12"/>
      <c r="G12"/>
      <c r="H12"/>
      <c r="I12" s="12">
        <v>6</v>
      </c>
      <c r="J12" s="9">
        <f t="shared" si="6"/>
        <v>7.419558359621451</v>
      </c>
      <c r="K12" s="9">
        <f t="shared" si="0"/>
        <v>6</v>
      </c>
      <c r="L12" s="9">
        <f t="shared" si="7"/>
        <v>30.914826498422716</v>
      </c>
      <c r="M12" s="9">
        <f t="shared" si="7"/>
        <v>25</v>
      </c>
      <c r="N12" s="5">
        <f t="shared" si="1"/>
        <v>6.529886604529187</v>
      </c>
      <c r="O12" s="11">
        <f t="shared" si="8"/>
        <v>27.207860852204945</v>
      </c>
      <c r="P12" s="5">
        <f t="shared" si="2"/>
        <v>3.2658663988871197</v>
      </c>
      <c r="Q12" s="9">
        <f t="shared" si="3"/>
        <v>0</v>
      </c>
      <c r="R12" s="9">
        <f t="shared" si="4"/>
        <v>13.419558359621451</v>
      </c>
      <c r="U12" s="8" t="s">
        <v>50</v>
      </c>
      <c r="V12" s="5">
        <f>100*((E103+I103)/(E103+D103+I103+H103))</f>
        <v>55.47476232644401</v>
      </c>
      <c r="W12"/>
      <c r="X12" s="8" t="s">
        <v>51</v>
      </c>
      <c r="Z12" s="11">
        <f>SUM(N60:N66)</f>
        <v>95.372570407289</v>
      </c>
      <c r="AA12" s="5">
        <f t="shared" si="5"/>
        <v>11.447944208499544</v>
      </c>
      <c r="AB12" s="11">
        <f>SUM(Q60:Q66)+SUM(R60:R66)</f>
        <v>230</v>
      </c>
      <c r="AC12" s="11">
        <f>100*SUM(R60:R66)/AB12</f>
        <v>92.6086956521739</v>
      </c>
    </row>
    <row r="13" spans="1:29" ht="15">
      <c r="A13" s="19">
        <v>32756</v>
      </c>
      <c r="B13">
        <v>0</v>
      </c>
      <c r="C13">
        <v>0</v>
      </c>
      <c r="D13">
        <v>1.2365930599369086</v>
      </c>
      <c r="E13">
        <v>4.946372239747634</v>
      </c>
      <c r="F13"/>
      <c r="G13"/>
      <c r="H13" s="12">
        <v>1</v>
      </c>
      <c r="I13" s="12">
        <v>4</v>
      </c>
      <c r="J13" s="9">
        <f t="shared" si="6"/>
        <v>6.182965299684543</v>
      </c>
      <c r="K13" s="9">
        <f t="shared" si="0"/>
        <v>5</v>
      </c>
      <c r="L13" s="9">
        <f t="shared" si="7"/>
        <v>37.09779179810726</v>
      </c>
      <c r="M13" s="9">
        <f t="shared" si="7"/>
        <v>30</v>
      </c>
      <c r="N13" s="5">
        <f t="shared" si="1"/>
        <v>5.441572170440989</v>
      </c>
      <c r="O13" s="11">
        <f t="shared" si="8"/>
        <v>32.64943302264594</v>
      </c>
      <c r="P13" s="5">
        <f t="shared" si="2"/>
        <v>3.919039678664544</v>
      </c>
      <c r="Q13" s="9">
        <f t="shared" si="3"/>
        <v>0</v>
      </c>
      <c r="R13" s="9">
        <f t="shared" si="4"/>
        <v>11.182965299684543</v>
      </c>
      <c r="W13"/>
      <c r="Y13" s="8" t="s">
        <v>52</v>
      </c>
      <c r="Z13" s="11">
        <f>SUM(N67:N73)</f>
        <v>45.253311468764686</v>
      </c>
      <c r="AA13" s="5">
        <f t="shared" si="5"/>
        <v>5.431932711175805</v>
      </c>
      <c r="AB13" s="11">
        <f>SUM(Q67:Q73)+SUM(R67:R73)</f>
        <v>99</v>
      </c>
      <c r="AC13" s="11">
        <f>100*SUM(R67:R73)/AB13</f>
        <v>96.96969696969697</v>
      </c>
    </row>
    <row r="14" spans="1:29" ht="15">
      <c r="A14" s="19">
        <v>32757</v>
      </c>
      <c r="B14" s="12">
        <v>3</v>
      </c>
      <c r="C14"/>
      <c r="D14" s="12">
        <v>3</v>
      </c>
      <c r="E14" s="12">
        <v>4</v>
      </c>
      <c r="F14"/>
      <c r="G14" s="12">
        <v>2</v>
      </c>
      <c r="H14"/>
      <c r="I14" s="12">
        <v>2</v>
      </c>
      <c r="J14" s="9">
        <f t="shared" si="6"/>
        <v>4</v>
      </c>
      <c r="K14" s="9">
        <f t="shared" si="0"/>
        <v>0</v>
      </c>
      <c r="L14" s="9">
        <f t="shared" si="7"/>
        <v>41.09779179810726</v>
      </c>
      <c r="M14" s="9">
        <f t="shared" si="7"/>
        <v>30</v>
      </c>
      <c r="N14" s="5">
        <f t="shared" si="1"/>
        <v>1.9463789879038573</v>
      </c>
      <c r="O14" s="11">
        <f t="shared" si="8"/>
        <v>34.59581201054979</v>
      </c>
      <c r="P14" s="5">
        <f t="shared" si="2"/>
        <v>4.152671193123719</v>
      </c>
      <c r="Q14" s="9">
        <f t="shared" si="3"/>
        <v>5</v>
      </c>
      <c r="R14" s="9">
        <f t="shared" si="4"/>
        <v>9</v>
      </c>
      <c r="T14" s="8"/>
      <c r="W14"/>
      <c r="X14" s="8" t="s">
        <v>53</v>
      </c>
      <c r="Z14" s="11">
        <f>SUM(N74:N80)</f>
        <v>68.12326457663502</v>
      </c>
      <c r="AA14" s="5">
        <f t="shared" si="5"/>
        <v>8.177103006071105</v>
      </c>
      <c r="AB14" s="11">
        <f>SUM(Q74:Q80)+SUM(R74:R80)</f>
        <v>146</v>
      </c>
      <c r="AC14" s="11">
        <f>100*SUM(R74:R80)/AB14</f>
        <v>97.94520547945206</v>
      </c>
    </row>
    <row r="15" spans="1:29" ht="15">
      <c r="A15" s="19">
        <v>32758</v>
      </c>
      <c r="B15" s="12">
        <v>1</v>
      </c>
      <c r="C15" s="12">
        <v>2</v>
      </c>
      <c r="D15" s="12">
        <v>6</v>
      </c>
      <c r="E15" s="12">
        <v>5</v>
      </c>
      <c r="F15"/>
      <c r="G15"/>
      <c r="H15" s="12">
        <v>2</v>
      </c>
      <c r="I15" s="12">
        <v>3</v>
      </c>
      <c r="J15" s="9">
        <f t="shared" si="6"/>
        <v>8</v>
      </c>
      <c r="K15" s="9">
        <f t="shared" si="0"/>
        <v>5</v>
      </c>
      <c r="L15" s="9">
        <f t="shared" si="7"/>
        <v>49.09779179810726</v>
      </c>
      <c r="M15" s="9">
        <f t="shared" si="7"/>
        <v>35</v>
      </c>
      <c r="N15" s="5">
        <f t="shared" si="1"/>
        <v>6.325731710687537</v>
      </c>
      <c r="O15" s="11">
        <f t="shared" si="8"/>
        <v>40.92154372123733</v>
      </c>
      <c r="P15" s="5">
        <f t="shared" si="2"/>
        <v>4.911973615116035</v>
      </c>
      <c r="Q15" s="9">
        <f t="shared" si="3"/>
        <v>3</v>
      </c>
      <c r="R15" s="9">
        <f t="shared" si="4"/>
        <v>16</v>
      </c>
      <c r="T15" s="8"/>
      <c r="W15"/>
      <c r="Y15" s="8" t="s">
        <v>54</v>
      </c>
      <c r="Z15" s="11">
        <f>SUM(N81:N87)</f>
        <v>16.05762665020682</v>
      </c>
      <c r="AA15" s="5">
        <f t="shared" si="5"/>
        <v>1.9274599942881885</v>
      </c>
      <c r="AB15" s="11">
        <f>SUM(Q81:Q87)+SUM(R81:R87)</f>
        <v>41</v>
      </c>
      <c r="AC15" s="11">
        <f>100*SUM(R81:R87)/AB15</f>
        <v>90.2439024390244</v>
      </c>
    </row>
    <row r="16" spans="1:29" ht="15">
      <c r="A16" s="19">
        <v>32759</v>
      </c>
      <c r="B16" s="12">
        <v>1</v>
      </c>
      <c r="C16" s="12">
        <v>1</v>
      </c>
      <c r="D16" s="12">
        <v>11</v>
      </c>
      <c r="E16" s="12">
        <v>8</v>
      </c>
      <c r="F16"/>
      <c r="G16"/>
      <c r="H16" s="12">
        <v>2</v>
      </c>
      <c r="I16" s="12">
        <v>10</v>
      </c>
      <c r="J16" s="9">
        <f t="shared" si="6"/>
        <v>17</v>
      </c>
      <c r="K16" s="9">
        <f t="shared" si="0"/>
        <v>12</v>
      </c>
      <c r="L16" s="9">
        <f t="shared" si="7"/>
        <v>66.09779179810727</v>
      </c>
      <c r="M16" s="9">
        <f t="shared" si="7"/>
        <v>47</v>
      </c>
      <c r="N16" s="5">
        <f t="shared" si="1"/>
        <v>14.111247662302965</v>
      </c>
      <c r="O16" s="11">
        <f t="shared" si="8"/>
        <v>55.03279138354029</v>
      </c>
      <c r="P16" s="5">
        <f t="shared" si="2"/>
        <v>6.60580209494505</v>
      </c>
      <c r="Q16" s="9">
        <f t="shared" si="3"/>
        <v>2</v>
      </c>
      <c r="R16" s="9">
        <f t="shared" si="4"/>
        <v>31</v>
      </c>
      <c r="X16" s="8" t="s">
        <v>55</v>
      </c>
      <c r="Z16" s="11">
        <f>SUM(N88:N94)</f>
        <v>1.459784240927893</v>
      </c>
      <c r="AA16" s="5">
        <f t="shared" si="5"/>
        <v>0.17522363584438078</v>
      </c>
      <c r="AB16" s="11">
        <f>SUM(Q88:Q94)+SUM(R88:R94)</f>
        <v>13</v>
      </c>
      <c r="AC16" s="11">
        <f>100*SUM(R88:R94)/AB16</f>
        <v>61.53846153846154</v>
      </c>
    </row>
    <row r="17" spans="1:29" ht="15">
      <c r="A17" s="19">
        <v>32760</v>
      </c>
      <c r="B17"/>
      <c r="C17"/>
      <c r="D17" s="12">
        <v>9</v>
      </c>
      <c r="E17" s="12">
        <v>5</v>
      </c>
      <c r="F17"/>
      <c r="G17" s="12">
        <v>1</v>
      </c>
      <c r="H17" s="12">
        <v>2</v>
      </c>
      <c r="I17" s="12">
        <v>12</v>
      </c>
      <c r="J17" s="9">
        <f t="shared" si="6"/>
        <v>14</v>
      </c>
      <c r="K17" s="9">
        <f t="shared" si="0"/>
        <v>13</v>
      </c>
      <c r="L17" s="9">
        <f t="shared" si="7"/>
        <v>80.09779179810727</v>
      </c>
      <c r="M17" s="9">
        <f t="shared" si="7"/>
        <v>60</v>
      </c>
      <c r="N17" s="5">
        <f t="shared" si="1"/>
        <v>13.138058168351037</v>
      </c>
      <c r="O17" s="11">
        <f t="shared" si="8"/>
        <v>68.17084955189134</v>
      </c>
      <c r="P17" s="5">
        <f t="shared" si="2"/>
        <v>8.182814817544479</v>
      </c>
      <c r="Q17" s="9">
        <f t="shared" si="3"/>
        <v>1</v>
      </c>
      <c r="R17" s="9">
        <f t="shared" si="4"/>
        <v>28</v>
      </c>
      <c r="T17" s="8"/>
      <c r="X17"/>
      <c r="Y17" s="8" t="s">
        <v>56</v>
      </c>
      <c r="Z17" s="11">
        <f>SUM(N95:N101)</f>
        <v>7.785515951615428</v>
      </c>
      <c r="AA17" s="5">
        <f t="shared" si="5"/>
        <v>0.9345260578366975</v>
      </c>
      <c r="AB17" s="11">
        <f>SUM(Q95:Q101)+SUM(R95:R101)</f>
        <v>22</v>
      </c>
      <c r="AC17" s="11">
        <f>100*SUM(R95:R101)/AB17</f>
        <v>86.36363636363636</v>
      </c>
    </row>
    <row r="18" spans="1:27" ht="15">
      <c r="A18" s="19">
        <v>32761</v>
      </c>
      <c r="B18"/>
      <c r="C18" s="12">
        <v>2</v>
      </c>
      <c r="D18" s="12">
        <v>6</v>
      </c>
      <c r="E18" s="12">
        <v>3</v>
      </c>
      <c r="F18"/>
      <c r="G18"/>
      <c r="H18" s="12">
        <v>4</v>
      </c>
      <c r="I18" s="12">
        <v>12</v>
      </c>
      <c r="J18" s="9">
        <f t="shared" si="6"/>
        <v>7</v>
      </c>
      <c r="K18" s="9">
        <f t="shared" si="0"/>
        <v>16</v>
      </c>
      <c r="L18" s="9">
        <f t="shared" si="7"/>
        <v>87.09779179810727</v>
      </c>
      <c r="M18" s="9">
        <f t="shared" si="7"/>
        <v>76</v>
      </c>
      <c r="N18" s="5">
        <f t="shared" si="1"/>
        <v>11.19167918044718</v>
      </c>
      <c r="O18" s="11">
        <f t="shared" si="8"/>
        <v>79.36252873233852</v>
      </c>
      <c r="P18" s="5">
        <f t="shared" si="2"/>
        <v>9.526196025684733</v>
      </c>
      <c r="Q18" s="9">
        <f t="shared" si="3"/>
        <v>2</v>
      </c>
      <c r="R18" s="9">
        <f t="shared" si="4"/>
        <v>25</v>
      </c>
      <c r="T18" s="8"/>
      <c r="Y18" s="8" t="s">
        <v>57</v>
      </c>
      <c r="Z18" s="9">
        <f>SUM(Z4:Z17)</f>
        <v>833.0977917981072</v>
      </c>
      <c r="AA18" s="9">
        <f>SUM(AA4:AA17)</f>
        <v>100</v>
      </c>
    </row>
    <row r="19" spans="1:29" ht="15">
      <c r="A19" s="19">
        <v>32762</v>
      </c>
      <c r="B19"/>
      <c r="C19" s="12">
        <v>1</v>
      </c>
      <c r="D19" s="12">
        <v>5</v>
      </c>
      <c r="E19" s="12">
        <v>14</v>
      </c>
      <c r="F19"/>
      <c r="G19" s="12">
        <v>3</v>
      </c>
      <c r="H19" s="12">
        <v>3</v>
      </c>
      <c r="I19" s="12">
        <v>16</v>
      </c>
      <c r="J19" s="9">
        <f t="shared" si="6"/>
        <v>18</v>
      </c>
      <c r="K19" s="9">
        <f t="shared" si="0"/>
        <v>16</v>
      </c>
      <c r="L19" s="9">
        <f t="shared" si="7"/>
        <v>105.09779179810727</v>
      </c>
      <c r="M19" s="9">
        <f t="shared" si="7"/>
        <v>92</v>
      </c>
      <c r="N19" s="5">
        <f t="shared" si="1"/>
        <v>16.54422139718279</v>
      </c>
      <c r="O19" s="11">
        <f t="shared" si="8"/>
        <v>95.9067501295213</v>
      </c>
      <c r="P19" s="5">
        <f t="shared" si="2"/>
        <v>11.512063898587716</v>
      </c>
      <c r="Q19" s="9">
        <f t="shared" si="3"/>
        <v>4</v>
      </c>
      <c r="R19" s="9">
        <f t="shared" si="4"/>
        <v>38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3</v>
      </c>
      <c r="D20"/>
      <c r="E20" s="12">
        <v>5</v>
      </c>
      <c r="F20"/>
      <c r="G20" s="12">
        <v>2</v>
      </c>
      <c r="H20" s="12">
        <v>3</v>
      </c>
      <c r="I20" s="12">
        <v>3</v>
      </c>
      <c r="J20" s="9">
        <f t="shared" si="6"/>
        <v>2</v>
      </c>
      <c r="K20" s="9">
        <f t="shared" si="0"/>
        <v>4</v>
      </c>
      <c r="L20" s="9">
        <f t="shared" si="7"/>
        <v>107.09779179810727</v>
      </c>
      <c r="M20" s="9">
        <f t="shared" si="7"/>
        <v>96</v>
      </c>
      <c r="N20" s="5">
        <f t="shared" si="1"/>
        <v>2.919568481855786</v>
      </c>
      <c r="O20" s="11">
        <f t="shared" si="8"/>
        <v>98.82631861137709</v>
      </c>
      <c r="P20" s="5">
        <f t="shared" si="2"/>
        <v>11.862511170276477</v>
      </c>
      <c r="Q20" s="9">
        <f t="shared" si="3"/>
        <v>5</v>
      </c>
      <c r="R20" s="9">
        <f t="shared" si="4"/>
        <v>11</v>
      </c>
      <c r="T20" s="8"/>
    </row>
    <row r="21" spans="1:25" ht="15">
      <c r="A21" s="19">
        <v>32764</v>
      </c>
      <c r="B21"/>
      <c r="C21" s="12">
        <v>1</v>
      </c>
      <c r="D21" s="12">
        <v>5</v>
      </c>
      <c r="E21" s="12">
        <v>4</v>
      </c>
      <c r="F21"/>
      <c r="G21" s="12">
        <v>3</v>
      </c>
      <c r="H21" s="12">
        <v>1</v>
      </c>
      <c r="I21" s="12">
        <v>3</v>
      </c>
      <c r="J21" s="9">
        <f aca="true" t="shared" si="9" ref="J21:J36">-B21-C21+D21+E21</f>
        <v>8</v>
      </c>
      <c r="K21" s="9">
        <f t="shared" si="0"/>
        <v>1</v>
      </c>
      <c r="L21" s="9">
        <f t="shared" si="7"/>
        <v>115.09779179810727</v>
      </c>
      <c r="M21" s="9">
        <f t="shared" si="7"/>
        <v>97</v>
      </c>
      <c r="N21" s="5">
        <f t="shared" si="1"/>
        <v>4.379352722783679</v>
      </c>
      <c r="O21" s="11">
        <f t="shared" si="8"/>
        <v>103.20567133416077</v>
      </c>
      <c r="P21" s="5">
        <f t="shared" si="2"/>
        <v>12.38818207780962</v>
      </c>
      <c r="Q21" s="9">
        <f t="shared" si="3"/>
        <v>4</v>
      </c>
      <c r="R21" s="9">
        <f t="shared" si="4"/>
        <v>13</v>
      </c>
      <c r="T21" s="8"/>
      <c r="X21"/>
      <c r="Y21"/>
    </row>
    <row r="22" spans="1:25" ht="15">
      <c r="A22" s="19">
        <v>32765</v>
      </c>
      <c r="B22" s="12">
        <v>1</v>
      </c>
      <c r="C22" s="12">
        <v>1</v>
      </c>
      <c r="D22" s="12">
        <v>9</v>
      </c>
      <c r="E22" s="12">
        <v>3</v>
      </c>
      <c r="F22"/>
      <c r="G22"/>
      <c r="H22" s="12">
        <v>2</v>
      </c>
      <c r="I22" s="12">
        <v>9</v>
      </c>
      <c r="J22" s="9">
        <f t="shared" si="9"/>
        <v>10</v>
      </c>
      <c r="K22" s="9">
        <f t="shared" si="0"/>
        <v>11</v>
      </c>
      <c r="L22" s="9">
        <f t="shared" si="7"/>
        <v>125.09779179810727</v>
      </c>
      <c r="M22" s="9">
        <f t="shared" si="7"/>
        <v>108</v>
      </c>
      <c r="N22" s="5">
        <f t="shared" si="1"/>
        <v>10.218489686495252</v>
      </c>
      <c r="O22" s="11">
        <f t="shared" si="8"/>
        <v>113.42416102065602</v>
      </c>
      <c r="P22" s="5">
        <f t="shared" si="2"/>
        <v>13.614747528720287</v>
      </c>
      <c r="Q22" s="9">
        <f t="shared" si="3"/>
        <v>2</v>
      </c>
      <c r="R22" s="9">
        <f t="shared" si="4"/>
        <v>23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9</v>
      </c>
      <c r="F23"/>
      <c r="G23" s="12">
        <v>1</v>
      </c>
      <c r="H23" s="12">
        <v>8</v>
      </c>
      <c r="I23" s="12">
        <v>17</v>
      </c>
      <c r="J23" s="9">
        <f t="shared" si="9"/>
        <v>24</v>
      </c>
      <c r="K23" s="9">
        <f t="shared" si="0"/>
        <v>24</v>
      </c>
      <c r="L23" s="9">
        <f t="shared" si="7"/>
        <v>149.09779179810727</v>
      </c>
      <c r="M23" s="9">
        <f t="shared" si="7"/>
        <v>132</v>
      </c>
      <c r="N23" s="5">
        <f t="shared" si="1"/>
        <v>23.356547854846287</v>
      </c>
      <c r="O23" s="11">
        <f t="shared" si="8"/>
        <v>136.7807088755023</v>
      </c>
      <c r="P23" s="5">
        <f t="shared" si="2"/>
        <v>16.418325702230383</v>
      </c>
      <c r="Q23" s="9">
        <f t="shared" si="3"/>
        <v>3</v>
      </c>
      <c r="R23" s="9">
        <f t="shared" si="4"/>
        <v>51</v>
      </c>
      <c r="T23" s="8"/>
      <c r="X23"/>
      <c r="Y23"/>
    </row>
    <row r="24" spans="1:25" ht="15">
      <c r="A24" s="19">
        <v>32767</v>
      </c>
      <c r="B24"/>
      <c r="C24" s="12">
        <v>2</v>
      </c>
      <c r="D24" s="12">
        <v>10</v>
      </c>
      <c r="E24" s="12">
        <v>9</v>
      </c>
      <c r="F24" s="12">
        <v>1</v>
      </c>
      <c r="G24" s="12">
        <v>3</v>
      </c>
      <c r="H24" s="12">
        <v>5</v>
      </c>
      <c r="I24" s="12">
        <v>10</v>
      </c>
      <c r="J24" s="9">
        <f t="shared" si="9"/>
        <v>17</v>
      </c>
      <c r="K24" s="9">
        <f t="shared" si="0"/>
        <v>11</v>
      </c>
      <c r="L24" s="9">
        <f t="shared" si="7"/>
        <v>166.09779179810727</v>
      </c>
      <c r="M24" s="9">
        <f t="shared" si="7"/>
        <v>143</v>
      </c>
      <c r="N24" s="5">
        <f t="shared" si="1"/>
        <v>13.624652915327001</v>
      </c>
      <c r="O24" s="11">
        <f t="shared" si="8"/>
        <v>150.40536179082932</v>
      </c>
      <c r="P24" s="5">
        <f t="shared" si="2"/>
        <v>18.053746303444605</v>
      </c>
      <c r="Q24" s="9">
        <f t="shared" si="3"/>
        <v>6</v>
      </c>
      <c r="R24" s="9">
        <f t="shared" si="4"/>
        <v>34</v>
      </c>
      <c r="T24" s="8"/>
      <c r="X24"/>
      <c r="Y24"/>
    </row>
    <row r="25" spans="1:25" ht="15">
      <c r="A25" s="19">
        <v>32768</v>
      </c>
      <c r="B25" s="12">
        <v>1</v>
      </c>
      <c r="C25"/>
      <c r="D25" s="12">
        <v>12</v>
      </c>
      <c r="E25" s="12">
        <v>9</v>
      </c>
      <c r="F25" s="12">
        <v>2</v>
      </c>
      <c r="G25" s="12">
        <v>1</v>
      </c>
      <c r="H25" s="12">
        <v>5</v>
      </c>
      <c r="I25" s="12">
        <v>9</v>
      </c>
      <c r="J25" s="9">
        <f t="shared" si="9"/>
        <v>20</v>
      </c>
      <c r="K25" s="9">
        <f t="shared" si="0"/>
        <v>11</v>
      </c>
      <c r="L25" s="9">
        <f aca="true" t="shared" si="10" ref="L25:M44">L24+J25</f>
        <v>186.09779179810727</v>
      </c>
      <c r="M25" s="9">
        <f t="shared" si="10"/>
        <v>154</v>
      </c>
      <c r="N25" s="5">
        <f t="shared" si="1"/>
        <v>15.084437156254895</v>
      </c>
      <c r="O25" s="11">
        <f t="shared" si="8"/>
        <v>165.4897989470842</v>
      </c>
      <c r="P25" s="5">
        <f t="shared" si="2"/>
        <v>19.864390540503205</v>
      </c>
      <c r="Q25" s="9">
        <f t="shared" si="3"/>
        <v>4</v>
      </c>
      <c r="R25" s="9">
        <f t="shared" si="4"/>
        <v>35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9</v>
      </c>
      <c r="E26" s="12">
        <v>9</v>
      </c>
      <c r="F26" s="12">
        <v>2</v>
      </c>
      <c r="G26" s="12">
        <v>1</v>
      </c>
      <c r="H26" s="12">
        <v>4</v>
      </c>
      <c r="I26" s="12">
        <v>9</v>
      </c>
      <c r="J26" s="9">
        <f t="shared" si="9"/>
        <v>16</v>
      </c>
      <c r="K26" s="9">
        <f t="shared" si="0"/>
        <v>10</v>
      </c>
      <c r="L26" s="9">
        <f t="shared" si="10"/>
        <v>202.09779179810727</v>
      </c>
      <c r="M26" s="9">
        <f t="shared" si="10"/>
        <v>164</v>
      </c>
      <c r="N26" s="5">
        <f t="shared" si="1"/>
        <v>12.651463421375073</v>
      </c>
      <c r="O26" s="11">
        <f t="shared" si="8"/>
        <v>178.14126236845928</v>
      </c>
      <c r="P26" s="5">
        <f t="shared" si="2"/>
        <v>21.38299538448784</v>
      </c>
      <c r="Q26" s="9">
        <f t="shared" si="3"/>
        <v>5</v>
      </c>
      <c r="R26" s="9">
        <f t="shared" si="4"/>
        <v>31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5</v>
      </c>
      <c r="E27" s="12">
        <v>1</v>
      </c>
      <c r="F27"/>
      <c r="G27" s="12">
        <v>1</v>
      </c>
      <c r="H27" s="12">
        <v>2</v>
      </c>
      <c r="I27" s="12">
        <v>1</v>
      </c>
      <c r="J27" s="9">
        <f t="shared" si="9"/>
        <v>5</v>
      </c>
      <c r="K27" s="9">
        <f t="shared" si="0"/>
        <v>2</v>
      </c>
      <c r="L27" s="9">
        <f t="shared" si="10"/>
        <v>207.09779179810727</v>
      </c>
      <c r="M27" s="9">
        <f t="shared" si="10"/>
        <v>166</v>
      </c>
      <c r="N27" s="5">
        <f t="shared" si="1"/>
        <v>3.4061632288317503</v>
      </c>
      <c r="O27" s="11">
        <f t="shared" si="8"/>
        <v>181.54742559729104</v>
      </c>
      <c r="P27" s="5">
        <f t="shared" si="2"/>
        <v>21.791850534791397</v>
      </c>
      <c r="Q27" s="9">
        <f t="shared" si="3"/>
        <v>2</v>
      </c>
      <c r="R27" s="9">
        <f t="shared" si="4"/>
        <v>9</v>
      </c>
      <c r="T27" s="8"/>
      <c r="X27"/>
      <c r="Y27"/>
    </row>
    <row r="28" spans="1:20" ht="15">
      <c r="A28" s="19">
        <v>32771</v>
      </c>
      <c r="B28" s="12">
        <v>1</v>
      </c>
      <c r="C28" s="12">
        <v>1</v>
      </c>
      <c r="D28" s="12">
        <v>2</v>
      </c>
      <c r="E28" s="12">
        <v>1</v>
      </c>
      <c r="F28"/>
      <c r="G28"/>
      <c r="H28"/>
      <c r="I28" s="12">
        <v>1</v>
      </c>
      <c r="J28" s="9">
        <f t="shared" si="9"/>
        <v>1</v>
      </c>
      <c r="K28" s="9">
        <f t="shared" si="0"/>
        <v>1</v>
      </c>
      <c r="L28" s="9">
        <f t="shared" si="10"/>
        <v>208.09779179810727</v>
      </c>
      <c r="M28" s="9">
        <f t="shared" si="10"/>
        <v>167</v>
      </c>
      <c r="N28" s="5">
        <f t="shared" si="1"/>
        <v>0.9731894939519287</v>
      </c>
      <c r="O28" s="11">
        <f t="shared" si="8"/>
        <v>182.52061509124297</v>
      </c>
      <c r="P28" s="5">
        <f t="shared" si="2"/>
        <v>21.908666292020985</v>
      </c>
      <c r="Q28" s="9">
        <f t="shared" si="3"/>
        <v>2</v>
      </c>
      <c r="R28" s="9">
        <f t="shared" si="4"/>
        <v>4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9</v>
      </c>
      <c r="E29" s="12">
        <v>10</v>
      </c>
      <c r="F29"/>
      <c r="G29" s="12">
        <v>2</v>
      </c>
      <c r="H29" s="12">
        <v>6</v>
      </c>
      <c r="I29" s="12">
        <v>15</v>
      </c>
      <c r="J29" s="9">
        <f t="shared" si="9"/>
        <v>17</v>
      </c>
      <c r="K29" s="9">
        <f t="shared" si="0"/>
        <v>19</v>
      </c>
      <c r="L29" s="9">
        <f t="shared" si="10"/>
        <v>225.09779179810727</v>
      </c>
      <c r="M29" s="9">
        <f t="shared" si="10"/>
        <v>186</v>
      </c>
      <c r="N29" s="5">
        <f t="shared" si="1"/>
        <v>17.517410891134716</v>
      </c>
      <c r="O29" s="11">
        <f t="shared" si="8"/>
        <v>200.0380259823777</v>
      </c>
      <c r="P29" s="5">
        <f t="shared" si="2"/>
        <v>24.011349922153556</v>
      </c>
      <c r="Q29" s="9">
        <f t="shared" si="3"/>
        <v>4</v>
      </c>
      <c r="R29" s="9">
        <f t="shared" si="4"/>
        <v>40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2</v>
      </c>
      <c r="F30"/>
      <c r="G30" s="12">
        <v>1</v>
      </c>
      <c r="H30" s="12">
        <v>1</v>
      </c>
      <c r="I30" s="12">
        <v>4</v>
      </c>
      <c r="J30" s="9">
        <f t="shared" si="9"/>
        <v>4</v>
      </c>
      <c r="K30" s="9">
        <f t="shared" si="0"/>
        <v>4</v>
      </c>
      <c r="L30" s="9">
        <f t="shared" si="10"/>
        <v>229.09779179810727</v>
      </c>
      <c r="M30" s="9">
        <f t="shared" si="10"/>
        <v>190</v>
      </c>
      <c r="N30" s="5">
        <f t="shared" si="1"/>
        <v>3.8927579758077147</v>
      </c>
      <c r="O30" s="11">
        <f t="shared" si="8"/>
        <v>203.9307839581854</v>
      </c>
      <c r="P30" s="5">
        <f t="shared" si="2"/>
        <v>24.478612951071902</v>
      </c>
      <c r="Q30" s="9">
        <f t="shared" si="3"/>
        <v>2</v>
      </c>
      <c r="R30" s="9">
        <f t="shared" si="4"/>
        <v>10</v>
      </c>
      <c r="T30" s="8"/>
    </row>
    <row r="31" spans="1:20" ht="15">
      <c r="A31" s="19">
        <v>32774</v>
      </c>
      <c r="B31" s="12">
        <v>1</v>
      </c>
      <c r="C31" s="12">
        <v>1</v>
      </c>
      <c r="D31" s="12">
        <v>6</v>
      </c>
      <c r="E31" s="12">
        <v>10</v>
      </c>
      <c r="F31"/>
      <c r="G31" s="12">
        <v>1</v>
      </c>
      <c r="H31"/>
      <c r="I31" s="12">
        <v>11</v>
      </c>
      <c r="J31" s="9">
        <f t="shared" si="9"/>
        <v>14</v>
      </c>
      <c r="K31" s="9">
        <f t="shared" si="0"/>
        <v>10</v>
      </c>
      <c r="L31" s="9">
        <f t="shared" si="10"/>
        <v>243.09779179810727</v>
      </c>
      <c r="M31" s="9">
        <f t="shared" si="10"/>
        <v>200</v>
      </c>
      <c r="N31" s="5">
        <f t="shared" si="1"/>
        <v>11.678273927423144</v>
      </c>
      <c r="O31" s="11">
        <f t="shared" si="8"/>
        <v>215.60905788560854</v>
      </c>
      <c r="P31" s="5">
        <f t="shared" si="2"/>
        <v>25.880402037826947</v>
      </c>
      <c r="Q31" s="9">
        <f t="shared" si="3"/>
        <v>3</v>
      </c>
      <c r="R31" s="9">
        <f t="shared" si="4"/>
        <v>27</v>
      </c>
      <c r="T31" s="8"/>
    </row>
    <row r="32" spans="1:18" ht="15">
      <c r="A32" s="19">
        <v>32775</v>
      </c>
      <c r="B32" s="12">
        <v>4</v>
      </c>
      <c r="C32" s="12">
        <v>1</v>
      </c>
      <c r="D32" s="12">
        <v>6</v>
      </c>
      <c r="E32" s="12">
        <v>6</v>
      </c>
      <c r="F32"/>
      <c r="G32" s="12">
        <v>1</v>
      </c>
      <c r="H32" s="12">
        <v>1</v>
      </c>
      <c r="I32" s="12">
        <v>10</v>
      </c>
      <c r="J32" s="9">
        <f t="shared" si="9"/>
        <v>7</v>
      </c>
      <c r="K32" s="9">
        <f t="shared" si="0"/>
        <v>10</v>
      </c>
      <c r="L32" s="9">
        <f t="shared" si="10"/>
        <v>250.09779179810727</v>
      </c>
      <c r="M32" s="9">
        <f t="shared" si="10"/>
        <v>210</v>
      </c>
      <c r="N32" s="5">
        <f t="shared" si="1"/>
        <v>8.272110698591394</v>
      </c>
      <c r="O32" s="11">
        <f t="shared" si="8"/>
        <v>223.88116858419994</v>
      </c>
      <c r="P32" s="5">
        <f t="shared" si="2"/>
        <v>26.873335974278444</v>
      </c>
      <c r="Q32" s="9">
        <f t="shared" si="3"/>
        <v>6</v>
      </c>
      <c r="R32" s="9">
        <f t="shared" si="4"/>
        <v>23</v>
      </c>
    </row>
    <row r="33" spans="1:18" ht="15">
      <c r="A33" s="19">
        <v>32776</v>
      </c>
      <c r="B33" s="12">
        <v>1</v>
      </c>
      <c r="C33" s="12">
        <v>3</v>
      </c>
      <c r="D33" s="12">
        <v>5</v>
      </c>
      <c r="E33" s="12">
        <v>2</v>
      </c>
      <c r="F33" s="12">
        <v>2</v>
      </c>
      <c r="G33" s="12">
        <v>1</v>
      </c>
      <c r="H33" s="12">
        <v>3</v>
      </c>
      <c r="I33" s="12">
        <v>10</v>
      </c>
      <c r="J33" s="9">
        <f t="shared" si="9"/>
        <v>3</v>
      </c>
      <c r="K33" s="9">
        <f t="shared" si="0"/>
        <v>10</v>
      </c>
      <c r="L33" s="9">
        <f t="shared" si="10"/>
        <v>253.09779179810727</v>
      </c>
      <c r="M33" s="9">
        <f t="shared" si="10"/>
        <v>220</v>
      </c>
      <c r="N33" s="5">
        <f t="shared" si="1"/>
        <v>6.325731710687537</v>
      </c>
      <c r="O33" s="11">
        <f t="shared" si="8"/>
        <v>230.20690029488748</v>
      </c>
      <c r="P33" s="5">
        <f t="shared" si="2"/>
        <v>27.63263839627076</v>
      </c>
      <c r="Q33" s="9">
        <f t="shared" si="3"/>
        <v>7</v>
      </c>
      <c r="R33" s="9">
        <f t="shared" si="4"/>
        <v>20</v>
      </c>
    </row>
    <row r="34" spans="1:18" ht="15">
      <c r="A34" s="19">
        <v>32777</v>
      </c>
      <c r="B34"/>
      <c r="C34" s="12">
        <v>1</v>
      </c>
      <c r="D34" s="12">
        <v>5</v>
      </c>
      <c r="E34" s="12">
        <v>2</v>
      </c>
      <c r="F34"/>
      <c r="G34" s="12">
        <v>1</v>
      </c>
      <c r="H34" s="12">
        <v>3</v>
      </c>
      <c r="I34" s="12">
        <v>2</v>
      </c>
      <c r="J34" s="9">
        <f t="shared" si="9"/>
        <v>6</v>
      </c>
      <c r="K34" s="9">
        <f t="shared" si="0"/>
        <v>4</v>
      </c>
      <c r="L34" s="9">
        <f t="shared" si="10"/>
        <v>259.09779179810727</v>
      </c>
      <c r="M34" s="9">
        <f t="shared" si="10"/>
        <v>224</v>
      </c>
      <c r="N34" s="5">
        <f t="shared" si="1"/>
        <v>4.865947469759643</v>
      </c>
      <c r="O34" s="11">
        <f t="shared" si="8"/>
        <v>235.07284776464712</v>
      </c>
      <c r="P34" s="5">
        <f t="shared" si="2"/>
        <v>28.216717182418694</v>
      </c>
      <c r="Q34" s="9">
        <f t="shared" si="3"/>
        <v>2</v>
      </c>
      <c r="R34" s="9">
        <f t="shared" si="4"/>
        <v>12</v>
      </c>
    </row>
    <row r="35" spans="1:18" ht="15">
      <c r="A35" s="19">
        <v>32778</v>
      </c>
      <c r="B35"/>
      <c r="C35" s="12">
        <v>1</v>
      </c>
      <c r="D35" s="12">
        <v>6</v>
      </c>
      <c r="E35" s="12">
        <v>8</v>
      </c>
      <c r="F35" s="12">
        <v>1</v>
      </c>
      <c r="G35"/>
      <c r="H35" s="12">
        <v>2</v>
      </c>
      <c r="I35" s="12">
        <v>10</v>
      </c>
      <c r="J35" s="9">
        <f t="shared" si="9"/>
        <v>13</v>
      </c>
      <c r="K35" s="9">
        <f t="shared" si="0"/>
        <v>11</v>
      </c>
      <c r="L35" s="9">
        <f t="shared" si="10"/>
        <v>272.09779179810727</v>
      </c>
      <c r="M35" s="9">
        <f t="shared" si="10"/>
        <v>235</v>
      </c>
      <c r="N35" s="5">
        <f t="shared" si="1"/>
        <v>11.678273927423144</v>
      </c>
      <c r="O35" s="11">
        <f t="shared" si="8"/>
        <v>246.75112169207026</v>
      </c>
      <c r="P35" s="5">
        <f t="shared" si="2"/>
        <v>29.618506269173743</v>
      </c>
      <c r="Q35" s="9">
        <f t="shared" si="3"/>
        <v>2</v>
      </c>
      <c r="R35" s="9">
        <f t="shared" si="4"/>
        <v>26</v>
      </c>
    </row>
    <row r="36" spans="1:18" ht="15">
      <c r="A36" s="19">
        <v>32779</v>
      </c>
      <c r="B36"/>
      <c r="C36"/>
      <c r="D36" s="12">
        <v>1</v>
      </c>
      <c r="E36" s="12">
        <v>5</v>
      </c>
      <c r="F36"/>
      <c r="G36" s="12">
        <v>1</v>
      </c>
      <c r="H36" s="12">
        <v>2</v>
      </c>
      <c r="I36" s="12">
        <v>3</v>
      </c>
      <c r="J36" s="9">
        <f t="shared" si="9"/>
        <v>6</v>
      </c>
      <c r="K36" s="9">
        <f aca="true" t="shared" si="11" ref="K36:K67">-F36-G36+H36+I36</f>
        <v>4</v>
      </c>
      <c r="L36" s="9">
        <f t="shared" si="10"/>
        <v>278.09779179810727</v>
      </c>
      <c r="M36" s="9">
        <f t="shared" si="10"/>
        <v>239</v>
      </c>
      <c r="N36" s="5">
        <f aca="true" t="shared" si="12" ref="N36:N67">(+J36+K36)*($J$103/($J$103+$K$103))</f>
        <v>4.865947469759643</v>
      </c>
      <c r="O36" s="11">
        <f t="shared" si="8"/>
        <v>251.6170691618299</v>
      </c>
      <c r="P36" s="5">
        <f aca="true" t="shared" si="13" ref="P36:P67">O36*100/$N$103</f>
        <v>30.202585055321677</v>
      </c>
      <c r="Q36" s="9">
        <f aca="true" t="shared" si="14" ref="Q36:Q67">+B36+C36+F36+G36</f>
        <v>1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 s="12">
        <v>2</v>
      </c>
      <c r="D37" s="12">
        <v>5</v>
      </c>
      <c r="E37" s="12">
        <v>3</v>
      </c>
      <c r="F37"/>
      <c r="G37" s="12">
        <v>2</v>
      </c>
      <c r="H37" s="12">
        <v>2</v>
      </c>
      <c r="I37" s="12">
        <v>2</v>
      </c>
      <c r="J37" s="9">
        <f aca="true" t="shared" si="16" ref="J37:J52">-B37-C37+D37+E37</f>
        <v>6</v>
      </c>
      <c r="K37" s="9">
        <f t="shared" si="11"/>
        <v>2</v>
      </c>
      <c r="L37" s="9">
        <f t="shared" si="10"/>
        <v>284.09779179810727</v>
      </c>
      <c r="M37" s="9">
        <f t="shared" si="10"/>
        <v>241</v>
      </c>
      <c r="N37" s="5">
        <f t="shared" si="12"/>
        <v>3.8927579758077147</v>
      </c>
      <c r="O37" s="11">
        <f aca="true" t="shared" si="17" ref="O37:O68">O36+N37</f>
        <v>255.50982713763761</v>
      </c>
      <c r="P37" s="5">
        <f t="shared" si="13"/>
        <v>30.669848084240027</v>
      </c>
      <c r="Q37" s="9">
        <f t="shared" si="14"/>
        <v>4</v>
      </c>
      <c r="R37" s="9">
        <f t="shared" si="15"/>
        <v>12</v>
      </c>
    </row>
    <row r="38" spans="1:18" ht="15">
      <c r="A38" s="19">
        <v>32781</v>
      </c>
      <c r="B38"/>
      <c r="C38"/>
      <c r="D38" s="12">
        <v>10</v>
      </c>
      <c r="E38" s="12">
        <v>2</v>
      </c>
      <c r="F38"/>
      <c r="G38"/>
      <c r="H38" s="12">
        <v>2</v>
      </c>
      <c r="I38" s="12">
        <v>3</v>
      </c>
      <c r="J38" s="9">
        <f t="shared" si="16"/>
        <v>12</v>
      </c>
      <c r="K38" s="9">
        <f t="shared" si="11"/>
        <v>5</v>
      </c>
      <c r="L38" s="9">
        <f t="shared" si="10"/>
        <v>296.09779179810727</v>
      </c>
      <c r="M38" s="9">
        <f t="shared" si="10"/>
        <v>246</v>
      </c>
      <c r="N38" s="5">
        <f t="shared" si="12"/>
        <v>8.272110698591394</v>
      </c>
      <c r="O38" s="11">
        <f t="shared" si="17"/>
        <v>263.781937836229</v>
      </c>
      <c r="P38" s="5">
        <f t="shared" si="13"/>
        <v>31.66278202069152</v>
      </c>
      <c r="Q38" s="9">
        <f t="shared" si="14"/>
        <v>0</v>
      </c>
      <c r="R38" s="9">
        <f t="shared" si="15"/>
        <v>17</v>
      </c>
    </row>
    <row r="39" spans="1:19" ht="15">
      <c r="A39" s="19">
        <v>32782</v>
      </c>
      <c r="B39" s="12">
        <v>2</v>
      </c>
      <c r="C39"/>
      <c r="D39" s="12">
        <v>16</v>
      </c>
      <c r="E39" s="12">
        <v>4</v>
      </c>
      <c r="F39"/>
      <c r="G39" s="12">
        <v>2</v>
      </c>
      <c r="H39" s="12">
        <v>7</v>
      </c>
      <c r="I39" s="12">
        <v>9</v>
      </c>
      <c r="J39" s="9">
        <f t="shared" si="16"/>
        <v>18</v>
      </c>
      <c r="K39" s="9">
        <f t="shared" si="11"/>
        <v>14</v>
      </c>
      <c r="L39" s="9">
        <f t="shared" si="10"/>
        <v>314.09779179810727</v>
      </c>
      <c r="M39" s="9">
        <f t="shared" si="10"/>
        <v>260</v>
      </c>
      <c r="N39" s="5">
        <f t="shared" si="12"/>
        <v>15.571031903230859</v>
      </c>
      <c r="O39" s="11">
        <f t="shared" si="17"/>
        <v>279.35296973945987</v>
      </c>
      <c r="P39" s="5">
        <f t="shared" si="13"/>
        <v>33.531834136364914</v>
      </c>
      <c r="Q39" s="9">
        <f t="shared" si="14"/>
        <v>4</v>
      </c>
      <c r="R39" s="9">
        <f t="shared" si="15"/>
        <v>36</v>
      </c>
      <c r="S39" s="8" t="s">
        <v>60</v>
      </c>
    </row>
    <row r="40" spans="1:18" ht="15">
      <c r="A40" s="19">
        <v>32783</v>
      </c>
      <c r="B40"/>
      <c r="C40" s="12">
        <v>1</v>
      </c>
      <c r="D40" s="12">
        <v>10</v>
      </c>
      <c r="E40" s="12">
        <v>10</v>
      </c>
      <c r="F40" s="12">
        <v>1</v>
      </c>
      <c r="G40" s="12">
        <v>1</v>
      </c>
      <c r="H40" s="12">
        <v>8</v>
      </c>
      <c r="I40" s="12">
        <v>12</v>
      </c>
      <c r="J40" s="9">
        <f t="shared" si="16"/>
        <v>19</v>
      </c>
      <c r="K40" s="9">
        <f t="shared" si="11"/>
        <v>18</v>
      </c>
      <c r="L40" s="9">
        <f t="shared" si="10"/>
        <v>333.09779179810727</v>
      </c>
      <c r="M40" s="9">
        <f t="shared" si="10"/>
        <v>278</v>
      </c>
      <c r="N40" s="5">
        <f t="shared" si="12"/>
        <v>18.00400563811068</v>
      </c>
      <c r="O40" s="11">
        <f t="shared" si="17"/>
        <v>297.35697537757056</v>
      </c>
      <c r="P40" s="5">
        <f t="shared" si="13"/>
        <v>35.69292564511228</v>
      </c>
      <c r="Q40" s="9">
        <f t="shared" si="14"/>
        <v>3</v>
      </c>
      <c r="R40" s="9">
        <f t="shared" si="15"/>
        <v>40</v>
      </c>
    </row>
    <row r="41" spans="1:18" ht="15">
      <c r="A41" s="19">
        <v>32784</v>
      </c>
      <c r="B41"/>
      <c r="C41"/>
      <c r="D41" s="12">
        <v>10</v>
      </c>
      <c r="E41" s="12">
        <v>4</v>
      </c>
      <c r="F41" s="12">
        <v>1</v>
      </c>
      <c r="G41"/>
      <c r="H41" s="12">
        <v>3</v>
      </c>
      <c r="I41" s="12">
        <v>6</v>
      </c>
      <c r="J41" s="9">
        <f t="shared" si="16"/>
        <v>14</v>
      </c>
      <c r="K41" s="9">
        <f t="shared" si="11"/>
        <v>8</v>
      </c>
      <c r="L41" s="9">
        <f t="shared" si="10"/>
        <v>347.09779179810727</v>
      </c>
      <c r="M41" s="9">
        <f t="shared" si="10"/>
        <v>286</v>
      </c>
      <c r="N41" s="5">
        <f t="shared" si="12"/>
        <v>10.705084433471216</v>
      </c>
      <c r="O41" s="11">
        <f t="shared" si="17"/>
        <v>308.06205981104176</v>
      </c>
      <c r="P41" s="5">
        <f t="shared" si="13"/>
        <v>36.97789897463774</v>
      </c>
      <c r="Q41" s="9">
        <f t="shared" si="14"/>
        <v>1</v>
      </c>
      <c r="R41" s="9">
        <f t="shared" si="15"/>
        <v>23</v>
      </c>
    </row>
    <row r="42" spans="1:18" ht="15">
      <c r="A42" s="19">
        <v>32785</v>
      </c>
      <c r="B42" s="12">
        <v>1</v>
      </c>
      <c r="C42" s="12">
        <v>1</v>
      </c>
      <c r="D42" s="12">
        <v>3</v>
      </c>
      <c r="E42" s="12">
        <v>4</v>
      </c>
      <c r="F42"/>
      <c r="G42"/>
      <c r="H42" s="12">
        <v>2</v>
      </c>
      <c r="I42" s="12">
        <v>3</v>
      </c>
      <c r="J42" s="9">
        <f t="shared" si="16"/>
        <v>5</v>
      </c>
      <c r="K42" s="9">
        <f t="shared" si="11"/>
        <v>5</v>
      </c>
      <c r="L42" s="9">
        <f t="shared" si="10"/>
        <v>352.09779179810727</v>
      </c>
      <c r="M42" s="9">
        <f t="shared" si="10"/>
        <v>291</v>
      </c>
      <c r="N42" s="5">
        <f t="shared" si="12"/>
        <v>4.865947469759643</v>
      </c>
      <c r="O42" s="11">
        <f t="shared" si="17"/>
        <v>312.9280072808014</v>
      </c>
      <c r="P42" s="5">
        <f t="shared" si="13"/>
        <v>37.56197776078567</v>
      </c>
      <c r="Q42" s="9">
        <f t="shared" si="14"/>
        <v>2</v>
      </c>
      <c r="R42" s="9">
        <f t="shared" si="15"/>
        <v>12</v>
      </c>
    </row>
    <row r="43" spans="1:18" ht="15">
      <c r="A43" s="19">
        <v>32786</v>
      </c>
      <c r="B43" s="12">
        <v>1</v>
      </c>
      <c r="C43"/>
      <c r="D43" s="12">
        <v>2</v>
      </c>
      <c r="E43" s="12">
        <v>1</v>
      </c>
      <c r="F43"/>
      <c r="G43" s="12">
        <v>1</v>
      </c>
      <c r="H43" s="12">
        <v>1</v>
      </c>
      <c r="I43" s="12">
        <v>3</v>
      </c>
      <c r="J43" s="9">
        <f t="shared" si="16"/>
        <v>2</v>
      </c>
      <c r="K43" s="9">
        <f t="shared" si="11"/>
        <v>3</v>
      </c>
      <c r="L43" s="9">
        <f t="shared" si="10"/>
        <v>354.09779179810727</v>
      </c>
      <c r="M43" s="9">
        <f t="shared" si="10"/>
        <v>294</v>
      </c>
      <c r="N43" s="5">
        <f t="shared" si="12"/>
        <v>2.4329737348798215</v>
      </c>
      <c r="O43" s="11">
        <f t="shared" si="17"/>
        <v>315.3609810156812</v>
      </c>
      <c r="P43" s="5">
        <f t="shared" si="13"/>
        <v>37.854017153859644</v>
      </c>
      <c r="Q43" s="9">
        <f t="shared" si="14"/>
        <v>2</v>
      </c>
      <c r="R43" s="9">
        <f t="shared" si="15"/>
        <v>7</v>
      </c>
    </row>
    <row r="44" spans="1:18" ht="15">
      <c r="A44" s="19">
        <v>32787</v>
      </c>
      <c r="B44"/>
      <c r="C44"/>
      <c r="D44" s="12">
        <v>6</v>
      </c>
      <c r="E44" s="12">
        <v>4</v>
      </c>
      <c r="F44" s="12">
        <v>1</v>
      </c>
      <c r="G44"/>
      <c r="H44" s="12">
        <v>4</v>
      </c>
      <c r="I44" s="12">
        <v>5</v>
      </c>
      <c r="J44" s="9">
        <f t="shared" si="16"/>
        <v>10</v>
      </c>
      <c r="K44" s="9">
        <f t="shared" si="11"/>
        <v>8</v>
      </c>
      <c r="L44" s="9">
        <f t="shared" si="10"/>
        <v>364.09779179810727</v>
      </c>
      <c r="M44" s="9">
        <f t="shared" si="10"/>
        <v>302</v>
      </c>
      <c r="N44" s="5">
        <f t="shared" si="12"/>
        <v>8.758705445567358</v>
      </c>
      <c r="O44" s="11">
        <f t="shared" si="17"/>
        <v>324.11968646124853</v>
      </c>
      <c r="P44" s="5">
        <f t="shared" si="13"/>
        <v>38.905358968925924</v>
      </c>
      <c r="Q44" s="9">
        <f t="shared" si="14"/>
        <v>1</v>
      </c>
      <c r="R44" s="9">
        <f t="shared" si="15"/>
        <v>19</v>
      </c>
    </row>
    <row r="45" spans="1:18" ht="15">
      <c r="A45" s="19">
        <v>32788</v>
      </c>
      <c r="B45" s="12">
        <v>1</v>
      </c>
      <c r="C45"/>
      <c r="D45" s="12">
        <v>22</v>
      </c>
      <c r="E45" s="12">
        <v>5</v>
      </c>
      <c r="F45" s="12">
        <v>2</v>
      </c>
      <c r="G45" s="12">
        <v>1</v>
      </c>
      <c r="H45" s="12">
        <v>10</v>
      </c>
      <c r="I45" s="12">
        <v>4</v>
      </c>
      <c r="J45" s="9">
        <f t="shared" si="16"/>
        <v>26</v>
      </c>
      <c r="K45" s="9">
        <f t="shared" si="11"/>
        <v>11</v>
      </c>
      <c r="L45" s="9">
        <f aca="true" t="shared" si="18" ref="L45:M64">L44+J45</f>
        <v>390.09779179810727</v>
      </c>
      <c r="M45" s="9">
        <f t="shared" si="18"/>
        <v>313</v>
      </c>
      <c r="N45" s="5">
        <f t="shared" si="12"/>
        <v>18.00400563811068</v>
      </c>
      <c r="O45" s="11">
        <f t="shared" si="17"/>
        <v>342.12369209935923</v>
      </c>
      <c r="P45" s="5">
        <f t="shared" si="13"/>
        <v>41.06645047767329</v>
      </c>
      <c r="Q45" s="9">
        <f t="shared" si="14"/>
        <v>4</v>
      </c>
      <c r="R45" s="9">
        <f t="shared" si="15"/>
        <v>41</v>
      </c>
    </row>
    <row r="46" spans="1:18" ht="15">
      <c r="A46" s="19">
        <v>32789</v>
      </c>
      <c r="B46" s="12">
        <v>3</v>
      </c>
      <c r="C46"/>
      <c r="D46" s="12">
        <v>23</v>
      </c>
      <c r="E46" s="12">
        <v>11</v>
      </c>
      <c r="F46"/>
      <c r="G46"/>
      <c r="H46" s="12">
        <v>16</v>
      </c>
      <c r="I46" s="12">
        <v>8</v>
      </c>
      <c r="J46" s="9">
        <f t="shared" si="16"/>
        <v>31</v>
      </c>
      <c r="K46" s="9">
        <f t="shared" si="11"/>
        <v>24</v>
      </c>
      <c r="L46" s="9">
        <f t="shared" si="18"/>
        <v>421.09779179810727</v>
      </c>
      <c r="M46" s="9">
        <f t="shared" si="18"/>
        <v>337</v>
      </c>
      <c r="N46" s="5">
        <f t="shared" si="12"/>
        <v>26.762711083678038</v>
      </c>
      <c r="O46" s="11">
        <f t="shared" si="17"/>
        <v>368.88640318303726</v>
      </c>
      <c r="P46" s="5">
        <f t="shared" si="13"/>
        <v>44.278883801486934</v>
      </c>
      <c r="Q46" s="9">
        <f t="shared" si="14"/>
        <v>3</v>
      </c>
      <c r="R46" s="9">
        <f t="shared" si="15"/>
        <v>58</v>
      </c>
    </row>
    <row r="47" spans="1:18" ht="15">
      <c r="A47" s="19">
        <v>32790</v>
      </c>
      <c r="B47" s="12">
        <v>2</v>
      </c>
      <c r="C47" s="12">
        <v>1</v>
      </c>
      <c r="D47" s="12">
        <v>8</v>
      </c>
      <c r="E47" s="12">
        <v>3</v>
      </c>
      <c r="F47" s="12">
        <v>1</v>
      </c>
      <c r="G47"/>
      <c r="H47" s="12">
        <v>7</v>
      </c>
      <c r="I47" s="12">
        <v>5</v>
      </c>
      <c r="J47" s="9">
        <f t="shared" si="16"/>
        <v>8</v>
      </c>
      <c r="K47" s="9">
        <f t="shared" si="11"/>
        <v>11</v>
      </c>
      <c r="L47" s="9">
        <f t="shared" si="18"/>
        <v>429.09779179810727</v>
      </c>
      <c r="M47" s="9">
        <f t="shared" si="18"/>
        <v>348</v>
      </c>
      <c r="N47" s="5">
        <f t="shared" si="12"/>
        <v>9.245300192543322</v>
      </c>
      <c r="O47" s="11">
        <f t="shared" si="17"/>
        <v>378.13170337558057</v>
      </c>
      <c r="P47" s="5">
        <f t="shared" si="13"/>
        <v>45.38863349516801</v>
      </c>
      <c r="Q47" s="9">
        <f t="shared" si="14"/>
        <v>4</v>
      </c>
      <c r="R47" s="9">
        <f t="shared" si="15"/>
        <v>23</v>
      </c>
    </row>
    <row r="48" spans="1:18" ht="15">
      <c r="A48" s="19">
        <v>32791</v>
      </c>
      <c r="B48"/>
      <c r="C48" s="12">
        <v>1</v>
      </c>
      <c r="D48"/>
      <c r="E48"/>
      <c r="F48"/>
      <c r="G48"/>
      <c r="H48"/>
      <c r="I48"/>
      <c r="J48" s="9">
        <f t="shared" si="16"/>
        <v>-1</v>
      </c>
      <c r="K48" s="9">
        <f t="shared" si="11"/>
        <v>0</v>
      </c>
      <c r="L48" s="9">
        <f t="shared" si="18"/>
        <v>428.09779179810727</v>
      </c>
      <c r="M48" s="9">
        <f t="shared" si="18"/>
        <v>348</v>
      </c>
      <c r="N48" s="5">
        <f t="shared" si="12"/>
        <v>-0.48659474697596433</v>
      </c>
      <c r="O48" s="11">
        <f t="shared" si="17"/>
        <v>377.6451086286046</v>
      </c>
      <c r="P48" s="5">
        <f t="shared" si="13"/>
        <v>45.330225616553214</v>
      </c>
      <c r="Q48" s="9">
        <f t="shared" si="14"/>
        <v>1</v>
      </c>
      <c r="R48" s="9">
        <f t="shared" si="15"/>
        <v>0</v>
      </c>
    </row>
    <row r="49" spans="1:18" ht="15">
      <c r="A49" s="19">
        <v>32792</v>
      </c>
      <c r="B49"/>
      <c r="C49"/>
      <c r="D49"/>
      <c r="E49"/>
      <c r="F49"/>
      <c r="G49" s="12">
        <v>1</v>
      </c>
      <c r="H49"/>
      <c r="I49" s="12">
        <v>1</v>
      </c>
      <c r="J49" s="9">
        <f t="shared" si="16"/>
        <v>0</v>
      </c>
      <c r="K49" s="9">
        <f t="shared" si="11"/>
        <v>0</v>
      </c>
      <c r="L49" s="9">
        <f t="shared" si="18"/>
        <v>428.09779179810727</v>
      </c>
      <c r="M49" s="9">
        <f t="shared" si="18"/>
        <v>348</v>
      </c>
      <c r="N49" s="5">
        <f t="shared" si="12"/>
        <v>0</v>
      </c>
      <c r="O49" s="11">
        <f t="shared" si="17"/>
        <v>377.6451086286046</v>
      </c>
      <c r="P49" s="5">
        <f t="shared" si="13"/>
        <v>45.330225616553214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 s="12">
        <v>1</v>
      </c>
      <c r="D50" s="12">
        <v>5</v>
      </c>
      <c r="E50" s="12">
        <v>8</v>
      </c>
      <c r="F50"/>
      <c r="G50"/>
      <c r="H50" s="12">
        <v>14</v>
      </c>
      <c r="I50" s="12">
        <v>15</v>
      </c>
      <c r="J50" s="9">
        <f t="shared" si="16"/>
        <v>12</v>
      </c>
      <c r="K50" s="9">
        <f t="shared" si="11"/>
        <v>29</v>
      </c>
      <c r="L50" s="9">
        <f t="shared" si="18"/>
        <v>440.09779179810727</v>
      </c>
      <c r="M50" s="9">
        <f t="shared" si="18"/>
        <v>377</v>
      </c>
      <c r="N50" s="5">
        <f t="shared" si="12"/>
        <v>19.950384626014536</v>
      </c>
      <c r="O50" s="11">
        <f t="shared" si="17"/>
        <v>397.5954932546191</v>
      </c>
      <c r="P50" s="5">
        <f t="shared" si="13"/>
        <v>47.72494863975975</v>
      </c>
      <c r="Q50" s="9">
        <f t="shared" si="14"/>
        <v>1</v>
      </c>
      <c r="R50" s="9">
        <f t="shared" si="15"/>
        <v>42</v>
      </c>
    </row>
    <row r="51" spans="1:18" ht="15">
      <c r="A51" s="19">
        <v>32794</v>
      </c>
      <c r="B51"/>
      <c r="C51" s="12">
        <v>2</v>
      </c>
      <c r="D51" s="12">
        <v>2</v>
      </c>
      <c r="E51" s="12">
        <v>2</v>
      </c>
      <c r="F51" s="12">
        <v>1</v>
      </c>
      <c r="G51"/>
      <c r="H51" s="12">
        <v>1</v>
      </c>
      <c r="I51" s="12">
        <v>1</v>
      </c>
      <c r="J51" s="9">
        <f t="shared" si="16"/>
        <v>2</v>
      </c>
      <c r="K51" s="9">
        <f t="shared" si="11"/>
        <v>1</v>
      </c>
      <c r="L51" s="9">
        <f t="shared" si="18"/>
        <v>442.09779179810727</v>
      </c>
      <c r="M51" s="9">
        <f t="shared" si="18"/>
        <v>378</v>
      </c>
      <c r="N51" s="5">
        <f t="shared" si="12"/>
        <v>1.459784240927893</v>
      </c>
      <c r="O51" s="11">
        <f t="shared" si="17"/>
        <v>399.055277495547</v>
      </c>
      <c r="P51" s="5">
        <f t="shared" si="13"/>
        <v>47.900172275604135</v>
      </c>
      <c r="Q51" s="9">
        <f t="shared" si="14"/>
        <v>3</v>
      </c>
      <c r="R51" s="9">
        <f t="shared" si="15"/>
        <v>6</v>
      </c>
    </row>
    <row r="52" spans="1:18" ht="15">
      <c r="A52" s="19">
        <v>32795</v>
      </c>
      <c r="B52" s="12">
        <v>2</v>
      </c>
      <c r="C52" s="12">
        <v>1</v>
      </c>
      <c r="D52" s="12">
        <v>12</v>
      </c>
      <c r="E52" s="12">
        <v>13</v>
      </c>
      <c r="F52"/>
      <c r="G52"/>
      <c r="H52" s="12">
        <v>3</v>
      </c>
      <c r="I52" s="12">
        <v>17</v>
      </c>
      <c r="J52" s="9">
        <f t="shared" si="16"/>
        <v>22</v>
      </c>
      <c r="K52" s="9">
        <f t="shared" si="11"/>
        <v>20</v>
      </c>
      <c r="L52" s="9">
        <f t="shared" si="18"/>
        <v>464.09779179810727</v>
      </c>
      <c r="M52" s="9">
        <f t="shared" si="18"/>
        <v>398</v>
      </c>
      <c r="N52" s="5">
        <f t="shared" si="12"/>
        <v>20.436979372990503</v>
      </c>
      <c r="O52" s="11">
        <f t="shared" si="17"/>
        <v>419.4922568685375</v>
      </c>
      <c r="P52" s="5">
        <f t="shared" si="13"/>
        <v>50.35330317742547</v>
      </c>
      <c r="Q52" s="9">
        <f t="shared" si="14"/>
        <v>3</v>
      </c>
      <c r="R52" s="9">
        <f t="shared" si="15"/>
        <v>45</v>
      </c>
    </row>
    <row r="53" spans="1:19" ht="15">
      <c r="A53" s="19">
        <v>32796</v>
      </c>
      <c r="B53"/>
      <c r="C53" s="12">
        <v>1</v>
      </c>
      <c r="D53" s="12">
        <v>7</v>
      </c>
      <c r="E53" s="12">
        <v>7</v>
      </c>
      <c r="F53" s="12">
        <v>1</v>
      </c>
      <c r="G53" s="12">
        <v>2</v>
      </c>
      <c r="H53" s="12">
        <v>8</v>
      </c>
      <c r="I53" s="12">
        <v>13</v>
      </c>
      <c r="J53" s="9">
        <f aca="true" t="shared" si="19" ref="J53:J68">-B53-C53+D53+E53</f>
        <v>13</v>
      </c>
      <c r="K53" s="9">
        <f t="shared" si="11"/>
        <v>18</v>
      </c>
      <c r="L53" s="9">
        <f t="shared" si="18"/>
        <v>477.09779179810727</v>
      </c>
      <c r="M53" s="9">
        <f t="shared" si="18"/>
        <v>416</v>
      </c>
      <c r="N53" s="5">
        <f t="shared" si="12"/>
        <v>15.084437156254895</v>
      </c>
      <c r="O53" s="11">
        <f t="shared" si="17"/>
        <v>434.5766940247924</v>
      </c>
      <c r="P53" s="5">
        <f t="shared" si="13"/>
        <v>52.16394741448407</v>
      </c>
      <c r="Q53" s="9">
        <f t="shared" si="14"/>
        <v>4</v>
      </c>
      <c r="R53" s="9">
        <f t="shared" si="15"/>
        <v>35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8</v>
      </c>
      <c r="E54" s="12">
        <v>16</v>
      </c>
      <c r="F54" s="12">
        <v>1</v>
      </c>
      <c r="G54" s="12">
        <v>2</v>
      </c>
      <c r="H54" s="12">
        <v>11</v>
      </c>
      <c r="I54" s="12">
        <v>21</v>
      </c>
      <c r="J54" s="9">
        <f t="shared" si="19"/>
        <v>22</v>
      </c>
      <c r="K54" s="9">
        <f t="shared" si="11"/>
        <v>29</v>
      </c>
      <c r="L54" s="9">
        <f t="shared" si="18"/>
        <v>499.09779179810727</v>
      </c>
      <c r="M54" s="9">
        <f t="shared" si="18"/>
        <v>445</v>
      </c>
      <c r="N54" s="5">
        <f t="shared" si="12"/>
        <v>24.816332095774182</v>
      </c>
      <c r="O54" s="11">
        <f t="shared" si="17"/>
        <v>459.39302612056656</v>
      </c>
      <c r="P54" s="5">
        <f t="shared" si="13"/>
        <v>55.14274922383854</v>
      </c>
      <c r="Q54" s="9">
        <f t="shared" si="14"/>
        <v>5</v>
      </c>
      <c r="R54" s="9">
        <f t="shared" si="15"/>
        <v>56</v>
      </c>
    </row>
    <row r="55" spans="1:18" ht="15">
      <c r="A55" s="19">
        <v>32798</v>
      </c>
      <c r="B55"/>
      <c r="C55" s="12">
        <v>1</v>
      </c>
      <c r="D55" s="12">
        <v>8</v>
      </c>
      <c r="E55" s="12">
        <v>11</v>
      </c>
      <c r="F55"/>
      <c r="G55"/>
      <c r="H55" s="12">
        <v>8</v>
      </c>
      <c r="I55" s="12">
        <v>16</v>
      </c>
      <c r="J55" s="9">
        <f t="shared" si="19"/>
        <v>18</v>
      </c>
      <c r="K55" s="9">
        <f t="shared" si="11"/>
        <v>24</v>
      </c>
      <c r="L55" s="9">
        <f t="shared" si="18"/>
        <v>517.0977917981072</v>
      </c>
      <c r="M55" s="9">
        <f t="shared" si="18"/>
        <v>469</v>
      </c>
      <c r="N55" s="5">
        <f t="shared" si="12"/>
        <v>20.436979372990503</v>
      </c>
      <c r="O55" s="11">
        <f t="shared" si="17"/>
        <v>479.83000549355705</v>
      </c>
      <c r="P55" s="5">
        <f t="shared" si="13"/>
        <v>57.595880125659875</v>
      </c>
      <c r="Q55" s="9">
        <f t="shared" si="14"/>
        <v>1</v>
      </c>
      <c r="R55" s="9">
        <f t="shared" si="15"/>
        <v>43</v>
      </c>
    </row>
    <row r="56" spans="1:18" ht="15">
      <c r="A56" s="19">
        <v>32799</v>
      </c>
      <c r="B56" s="12">
        <v>1</v>
      </c>
      <c r="C56" s="12">
        <v>1</v>
      </c>
      <c r="D56" s="12">
        <v>16</v>
      </c>
      <c r="E56" s="12">
        <v>7</v>
      </c>
      <c r="F56" s="12">
        <v>1</v>
      </c>
      <c r="G56"/>
      <c r="H56" s="12">
        <v>8</v>
      </c>
      <c r="I56" s="12">
        <v>17</v>
      </c>
      <c r="J56" s="9">
        <f t="shared" si="19"/>
        <v>21</v>
      </c>
      <c r="K56" s="9">
        <f t="shared" si="11"/>
        <v>24</v>
      </c>
      <c r="L56" s="9">
        <f t="shared" si="18"/>
        <v>538.0977917981072</v>
      </c>
      <c r="M56" s="9">
        <f t="shared" si="18"/>
        <v>493</v>
      </c>
      <c r="N56" s="5">
        <f t="shared" si="12"/>
        <v>21.896763613918395</v>
      </c>
      <c r="O56" s="11">
        <f t="shared" si="17"/>
        <v>501.72676910747543</v>
      </c>
      <c r="P56" s="5">
        <f t="shared" si="13"/>
        <v>60.22423466332558</v>
      </c>
      <c r="Q56" s="9">
        <f t="shared" si="14"/>
        <v>3</v>
      </c>
      <c r="R56" s="9">
        <f t="shared" si="15"/>
        <v>48</v>
      </c>
    </row>
    <row r="57" spans="1:18" ht="15">
      <c r="A57" s="19">
        <v>32800</v>
      </c>
      <c r="B57"/>
      <c r="C57"/>
      <c r="D57" s="12">
        <v>14</v>
      </c>
      <c r="E57" s="12">
        <v>11</v>
      </c>
      <c r="F57"/>
      <c r="G57"/>
      <c r="H57" s="12">
        <v>16</v>
      </c>
      <c r="I57" s="12">
        <v>17</v>
      </c>
      <c r="J57" s="9">
        <f t="shared" si="19"/>
        <v>25</v>
      </c>
      <c r="K57" s="9">
        <f t="shared" si="11"/>
        <v>33</v>
      </c>
      <c r="L57" s="9">
        <f t="shared" si="18"/>
        <v>563.0977917981072</v>
      </c>
      <c r="M57" s="9">
        <f t="shared" si="18"/>
        <v>526</v>
      </c>
      <c r="N57" s="5">
        <f t="shared" si="12"/>
        <v>28.22249532460593</v>
      </c>
      <c r="O57" s="11">
        <f t="shared" si="17"/>
        <v>529.9492644320813</v>
      </c>
      <c r="P57" s="5">
        <f t="shared" si="13"/>
        <v>63.61189162298361</v>
      </c>
      <c r="Q57" s="9">
        <f t="shared" si="14"/>
        <v>0</v>
      </c>
      <c r="R57" s="9">
        <f t="shared" si="15"/>
        <v>58</v>
      </c>
    </row>
    <row r="58" spans="1:18" ht="15">
      <c r="A58" s="19">
        <v>32801</v>
      </c>
      <c r="B58"/>
      <c r="C58"/>
      <c r="D58" s="12">
        <v>12</v>
      </c>
      <c r="E58" s="12">
        <v>15</v>
      </c>
      <c r="F58"/>
      <c r="G58"/>
      <c r="H58" s="12">
        <v>9</v>
      </c>
      <c r="I58" s="12">
        <v>19</v>
      </c>
      <c r="J58" s="9">
        <f t="shared" si="19"/>
        <v>27</v>
      </c>
      <c r="K58" s="9">
        <f t="shared" si="11"/>
        <v>28</v>
      </c>
      <c r="L58" s="9">
        <f t="shared" si="18"/>
        <v>590.0977917981072</v>
      </c>
      <c r="M58" s="9">
        <f t="shared" si="18"/>
        <v>554</v>
      </c>
      <c r="N58" s="5">
        <f t="shared" si="12"/>
        <v>26.762711083678038</v>
      </c>
      <c r="O58" s="11">
        <f t="shared" si="17"/>
        <v>556.7119755157594</v>
      </c>
      <c r="P58" s="5">
        <f t="shared" si="13"/>
        <v>66.82432494679726</v>
      </c>
      <c r="Q58" s="9">
        <f t="shared" si="14"/>
        <v>0</v>
      </c>
      <c r="R58" s="9">
        <f t="shared" si="15"/>
        <v>55</v>
      </c>
    </row>
    <row r="59" spans="1:18" ht="15">
      <c r="A59" s="19">
        <v>32802</v>
      </c>
      <c r="B59" s="12">
        <v>1</v>
      </c>
      <c r="C59"/>
      <c r="D59" s="12">
        <v>15</v>
      </c>
      <c r="E59" s="12">
        <v>16</v>
      </c>
      <c r="F59" s="12">
        <v>1</v>
      </c>
      <c r="G59" s="12">
        <v>3</v>
      </c>
      <c r="H59" s="12">
        <v>28</v>
      </c>
      <c r="I59" s="12">
        <v>33</v>
      </c>
      <c r="J59" s="9">
        <f t="shared" si="19"/>
        <v>30</v>
      </c>
      <c r="K59" s="9">
        <f t="shared" si="11"/>
        <v>57</v>
      </c>
      <c r="L59" s="9">
        <f t="shared" si="18"/>
        <v>620.0977917981072</v>
      </c>
      <c r="M59" s="9">
        <f t="shared" si="18"/>
        <v>611</v>
      </c>
      <c r="N59" s="5">
        <f t="shared" si="12"/>
        <v>42.333742986908895</v>
      </c>
      <c r="O59" s="11">
        <f t="shared" si="17"/>
        <v>599.0457185026683</v>
      </c>
      <c r="P59" s="5">
        <f t="shared" si="13"/>
        <v>71.9058103862843</v>
      </c>
      <c r="Q59" s="9">
        <f t="shared" si="14"/>
        <v>5</v>
      </c>
      <c r="R59" s="9">
        <f t="shared" si="15"/>
        <v>92</v>
      </c>
    </row>
    <row r="60" spans="1:18" ht="15">
      <c r="A60" s="19">
        <v>32803</v>
      </c>
      <c r="B60" s="12">
        <v>1</v>
      </c>
      <c r="C60"/>
      <c r="D60" s="12">
        <v>14</v>
      </c>
      <c r="E60" s="12">
        <v>16</v>
      </c>
      <c r="F60" s="12">
        <v>1</v>
      </c>
      <c r="G60" s="12">
        <v>1</v>
      </c>
      <c r="H60" s="12">
        <v>12</v>
      </c>
      <c r="I60" s="12">
        <v>20</v>
      </c>
      <c r="J60" s="9">
        <f t="shared" si="19"/>
        <v>29</v>
      </c>
      <c r="K60" s="9">
        <f t="shared" si="11"/>
        <v>30</v>
      </c>
      <c r="L60" s="9">
        <f t="shared" si="18"/>
        <v>649.0977917981072</v>
      </c>
      <c r="M60" s="9">
        <f t="shared" si="18"/>
        <v>641</v>
      </c>
      <c r="N60" s="5">
        <f t="shared" si="12"/>
        <v>28.709090071581894</v>
      </c>
      <c r="O60" s="11">
        <f t="shared" si="17"/>
        <v>627.7548085742501</v>
      </c>
      <c r="P60" s="5">
        <f t="shared" si="13"/>
        <v>75.35187522455712</v>
      </c>
      <c r="Q60" s="9">
        <f t="shared" si="14"/>
        <v>3</v>
      </c>
      <c r="R60" s="9">
        <f t="shared" si="15"/>
        <v>62</v>
      </c>
    </row>
    <row r="61" spans="1:18" ht="15">
      <c r="A61" s="19">
        <v>32804</v>
      </c>
      <c r="B61" s="12">
        <v>1</v>
      </c>
      <c r="C61"/>
      <c r="D61" s="12">
        <v>7</v>
      </c>
      <c r="E61" s="12">
        <v>13</v>
      </c>
      <c r="F61"/>
      <c r="G61" s="12">
        <v>2</v>
      </c>
      <c r="H61" s="12">
        <v>9</v>
      </c>
      <c r="I61" s="12">
        <v>14</v>
      </c>
      <c r="J61" s="9">
        <f t="shared" si="19"/>
        <v>19</v>
      </c>
      <c r="K61" s="9">
        <f t="shared" si="11"/>
        <v>21</v>
      </c>
      <c r="L61" s="9">
        <f t="shared" si="18"/>
        <v>668.0977917981072</v>
      </c>
      <c r="M61" s="9">
        <f t="shared" si="18"/>
        <v>662</v>
      </c>
      <c r="N61" s="5">
        <f t="shared" si="12"/>
        <v>19.463789879038572</v>
      </c>
      <c r="O61" s="11">
        <f t="shared" si="17"/>
        <v>647.2185984532887</v>
      </c>
      <c r="P61" s="5">
        <f t="shared" si="13"/>
        <v>77.68819036914887</v>
      </c>
      <c r="Q61" s="9">
        <f t="shared" si="14"/>
        <v>3</v>
      </c>
      <c r="R61" s="9">
        <f t="shared" si="15"/>
        <v>43</v>
      </c>
    </row>
    <row r="62" spans="1:18" ht="15">
      <c r="A62" s="19">
        <v>32805</v>
      </c>
      <c r="B62"/>
      <c r="C62" s="12">
        <v>1</v>
      </c>
      <c r="D62" s="12">
        <v>9</v>
      </c>
      <c r="E62" s="12">
        <v>6</v>
      </c>
      <c r="F62"/>
      <c r="G62" s="12">
        <v>2</v>
      </c>
      <c r="H62" s="12">
        <v>11</v>
      </c>
      <c r="I62" s="12">
        <v>9</v>
      </c>
      <c r="J62" s="9">
        <f t="shared" si="19"/>
        <v>14</v>
      </c>
      <c r="K62" s="9">
        <f t="shared" si="11"/>
        <v>18</v>
      </c>
      <c r="L62" s="9">
        <f t="shared" si="18"/>
        <v>682.0977917981072</v>
      </c>
      <c r="M62" s="9">
        <f t="shared" si="18"/>
        <v>680</v>
      </c>
      <c r="N62" s="5">
        <f t="shared" si="12"/>
        <v>15.571031903230859</v>
      </c>
      <c r="O62" s="11">
        <f t="shared" si="17"/>
        <v>662.7896303565195</v>
      </c>
      <c r="P62" s="5">
        <f t="shared" si="13"/>
        <v>79.55724248482225</v>
      </c>
      <c r="Q62" s="9">
        <f t="shared" si="14"/>
        <v>3</v>
      </c>
      <c r="R62" s="9">
        <f t="shared" si="15"/>
        <v>35</v>
      </c>
    </row>
    <row r="63" spans="1:18" ht="15">
      <c r="A63" s="19">
        <v>32806</v>
      </c>
      <c r="B63"/>
      <c r="C63"/>
      <c r="D63" s="12">
        <v>6</v>
      </c>
      <c r="E63"/>
      <c r="F63" s="12">
        <v>2</v>
      </c>
      <c r="G63" s="12">
        <v>1</v>
      </c>
      <c r="H63" s="12">
        <v>2</v>
      </c>
      <c r="I63" s="12">
        <v>3</v>
      </c>
      <c r="J63" s="9">
        <f t="shared" si="19"/>
        <v>6</v>
      </c>
      <c r="K63" s="9">
        <f t="shared" si="11"/>
        <v>2</v>
      </c>
      <c r="L63" s="9">
        <f t="shared" si="18"/>
        <v>688.0977917981072</v>
      </c>
      <c r="M63" s="9">
        <f t="shared" si="18"/>
        <v>682</v>
      </c>
      <c r="N63" s="5">
        <f t="shared" si="12"/>
        <v>3.8927579758077147</v>
      </c>
      <c r="O63" s="11">
        <f t="shared" si="17"/>
        <v>666.6823883323273</v>
      </c>
      <c r="P63" s="5">
        <f t="shared" si="13"/>
        <v>80.02450551374062</v>
      </c>
      <c r="Q63" s="9">
        <f t="shared" si="14"/>
        <v>3</v>
      </c>
      <c r="R63" s="9">
        <f t="shared" si="15"/>
        <v>11</v>
      </c>
    </row>
    <row r="64" spans="1:18" ht="15">
      <c r="A64" s="19">
        <v>32807</v>
      </c>
      <c r="B64" s="12">
        <v>1</v>
      </c>
      <c r="C64"/>
      <c r="D64" s="12">
        <v>8</v>
      </c>
      <c r="E64" s="12">
        <v>3</v>
      </c>
      <c r="F64" s="12">
        <v>1</v>
      </c>
      <c r="G64"/>
      <c r="H64" s="12">
        <v>8</v>
      </c>
      <c r="I64" s="12">
        <v>9</v>
      </c>
      <c r="J64" s="9">
        <f t="shared" si="19"/>
        <v>10</v>
      </c>
      <c r="K64" s="9">
        <f t="shared" si="11"/>
        <v>16</v>
      </c>
      <c r="L64" s="9">
        <f t="shared" si="18"/>
        <v>698.0977917981072</v>
      </c>
      <c r="M64" s="9">
        <f t="shared" si="18"/>
        <v>698</v>
      </c>
      <c r="N64" s="5">
        <f t="shared" si="12"/>
        <v>12.651463421375073</v>
      </c>
      <c r="O64" s="11">
        <f t="shared" si="17"/>
        <v>679.3338517537023</v>
      </c>
      <c r="P64" s="5">
        <f t="shared" si="13"/>
        <v>81.54311035772525</v>
      </c>
      <c r="Q64" s="9">
        <f t="shared" si="14"/>
        <v>2</v>
      </c>
      <c r="R64" s="9">
        <f t="shared" si="15"/>
        <v>28</v>
      </c>
    </row>
    <row r="65" spans="1:18" ht="15">
      <c r="A65" s="19">
        <v>32808</v>
      </c>
      <c r="B65"/>
      <c r="C65"/>
      <c r="D65"/>
      <c r="E65" s="12">
        <v>1</v>
      </c>
      <c r="F65" s="12">
        <v>1</v>
      </c>
      <c r="G65"/>
      <c r="H65" s="12">
        <v>2</v>
      </c>
      <c r="I65"/>
      <c r="J65" s="9">
        <f t="shared" si="19"/>
        <v>1</v>
      </c>
      <c r="K65" s="9">
        <f t="shared" si="11"/>
        <v>1</v>
      </c>
      <c r="L65" s="9">
        <f aca="true" t="shared" si="20" ref="L65:M84">L64+J65</f>
        <v>699.0977917981072</v>
      </c>
      <c r="M65" s="9">
        <f t="shared" si="20"/>
        <v>699</v>
      </c>
      <c r="N65" s="5">
        <f t="shared" si="12"/>
        <v>0.9731894939519287</v>
      </c>
      <c r="O65" s="11">
        <f t="shared" si="17"/>
        <v>680.3070412476543</v>
      </c>
      <c r="P65" s="5">
        <f t="shared" si="13"/>
        <v>81.65992611495484</v>
      </c>
      <c r="Q65" s="9">
        <f t="shared" si="14"/>
        <v>1</v>
      </c>
      <c r="R65" s="9">
        <f t="shared" si="15"/>
        <v>3</v>
      </c>
    </row>
    <row r="66" spans="1:18" ht="15">
      <c r="A66" s="19">
        <v>32809</v>
      </c>
      <c r="B66"/>
      <c r="C66" s="12">
        <v>2</v>
      </c>
      <c r="D66" s="12">
        <v>7</v>
      </c>
      <c r="E66" s="12">
        <v>7</v>
      </c>
      <c r="F66"/>
      <c r="G66"/>
      <c r="H66" s="12">
        <v>3</v>
      </c>
      <c r="I66" s="12">
        <v>14</v>
      </c>
      <c r="J66" s="9">
        <f t="shared" si="19"/>
        <v>12</v>
      </c>
      <c r="K66" s="9">
        <f t="shared" si="11"/>
        <v>17</v>
      </c>
      <c r="L66" s="9">
        <f t="shared" si="20"/>
        <v>711.0977917981072</v>
      </c>
      <c r="M66" s="9">
        <f t="shared" si="20"/>
        <v>716</v>
      </c>
      <c r="N66" s="5">
        <f t="shared" si="12"/>
        <v>14.111247662302965</v>
      </c>
      <c r="O66" s="11">
        <f t="shared" si="17"/>
        <v>694.4182889099573</v>
      </c>
      <c r="P66" s="5">
        <f t="shared" si="13"/>
        <v>83.35375459478385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 s="12">
        <v>4</v>
      </c>
      <c r="E67"/>
      <c r="F67"/>
      <c r="G67"/>
      <c r="H67" s="12">
        <v>1</v>
      </c>
      <c r="I67" s="12">
        <v>1</v>
      </c>
      <c r="J67" s="9">
        <f t="shared" si="19"/>
        <v>4</v>
      </c>
      <c r="K67" s="9">
        <f t="shared" si="11"/>
        <v>2</v>
      </c>
      <c r="L67" s="9">
        <f t="shared" si="20"/>
        <v>715.0977917981072</v>
      </c>
      <c r="M67" s="9">
        <f t="shared" si="20"/>
        <v>718</v>
      </c>
      <c r="N67" s="5">
        <f t="shared" si="12"/>
        <v>2.919568481855786</v>
      </c>
      <c r="O67" s="11">
        <f t="shared" si="17"/>
        <v>697.337857391813</v>
      </c>
      <c r="P67" s="5">
        <f t="shared" si="13"/>
        <v>83.70420186647262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9</v>
      </c>
      <c r="E68" s="12">
        <v>10</v>
      </c>
      <c r="F68"/>
      <c r="G68" s="12">
        <v>2</v>
      </c>
      <c r="H68" s="12">
        <v>4</v>
      </c>
      <c r="I68" s="12">
        <v>11</v>
      </c>
      <c r="J68" s="9">
        <f t="shared" si="19"/>
        <v>19</v>
      </c>
      <c r="K68" s="9">
        <f aca="true" t="shared" si="21" ref="K68:K101">-F68-G68+H68+I68</f>
        <v>13</v>
      </c>
      <c r="L68" s="9">
        <f t="shared" si="20"/>
        <v>734.0977917981072</v>
      </c>
      <c r="M68" s="9">
        <f t="shared" si="20"/>
        <v>731</v>
      </c>
      <c r="N68" s="5">
        <f aca="true" t="shared" si="22" ref="N68:N101">(+J68+K68)*($J$103/($J$103+$K$103))</f>
        <v>15.571031903230859</v>
      </c>
      <c r="O68" s="11">
        <f t="shared" si="17"/>
        <v>712.9088892950439</v>
      </c>
      <c r="P68" s="5">
        <f aca="true" t="shared" si="23" ref="P68:P101">O68*100/$N$103</f>
        <v>85.57325398214601</v>
      </c>
      <c r="Q68" s="9">
        <f aca="true" t="shared" si="24" ref="Q68:Q101">+B68+C68+F68+G68</f>
        <v>2</v>
      </c>
      <c r="R68" s="9">
        <f aca="true" t="shared" si="25" ref="R68:R101">D68+E68+H68+I68</f>
        <v>34</v>
      </c>
    </row>
    <row r="69" spans="1:18" ht="15">
      <c r="A69" s="19">
        <v>32812</v>
      </c>
      <c r="B69"/>
      <c r="C69"/>
      <c r="D69" s="12">
        <v>1</v>
      </c>
      <c r="E69" s="12">
        <v>1</v>
      </c>
      <c r="F69"/>
      <c r="G69"/>
      <c r="H69" s="12">
        <v>3</v>
      </c>
      <c r="I69" s="12">
        <v>2</v>
      </c>
      <c r="J69" s="9">
        <f aca="true" t="shared" si="26" ref="J69:J84">-B69-C69+D69+E69</f>
        <v>2</v>
      </c>
      <c r="K69" s="9">
        <f t="shared" si="21"/>
        <v>5</v>
      </c>
      <c r="L69" s="9">
        <f t="shared" si="20"/>
        <v>736.0977917981072</v>
      </c>
      <c r="M69" s="9">
        <f t="shared" si="20"/>
        <v>736</v>
      </c>
      <c r="N69" s="5">
        <f t="shared" si="22"/>
        <v>3.4061632288317503</v>
      </c>
      <c r="O69" s="11">
        <f aca="true" t="shared" si="27" ref="O69:O101">O68+N69</f>
        <v>716.3150525238756</v>
      </c>
      <c r="P69" s="5">
        <f t="shared" si="23"/>
        <v>85.98210913244957</v>
      </c>
      <c r="Q69" s="9">
        <f t="shared" si="24"/>
        <v>0</v>
      </c>
      <c r="R69" s="9">
        <f t="shared" si="25"/>
        <v>7</v>
      </c>
    </row>
    <row r="70" spans="1:18" ht="15">
      <c r="A70" s="19">
        <v>32813</v>
      </c>
      <c r="B70"/>
      <c r="C70"/>
      <c r="D70" s="12">
        <v>1</v>
      </c>
      <c r="E70" s="12">
        <v>2</v>
      </c>
      <c r="F70"/>
      <c r="G70"/>
      <c r="H70" s="12">
        <v>1</v>
      </c>
      <c r="I70" s="12">
        <v>2</v>
      </c>
      <c r="J70" s="9">
        <f t="shared" si="26"/>
        <v>3</v>
      </c>
      <c r="K70" s="9">
        <f t="shared" si="21"/>
        <v>3</v>
      </c>
      <c r="L70" s="9">
        <f t="shared" si="20"/>
        <v>739.0977917981072</v>
      </c>
      <c r="M70" s="9">
        <f t="shared" si="20"/>
        <v>739</v>
      </c>
      <c r="N70" s="5">
        <f t="shared" si="22"/>
        <v>2.919568481855786</v>
      </c>
      <c r="O70" s="11">
        <f t="shared" si="27"/>
        <v>719.2346210057314</v>
      </c>
      <c r="P70" s="5">
        <f t="shared" si="23"/>
        <v>86.33255640413832</v>
      </c>
      <c r="Q70" s="9">
        <f t="shared" si="24"/>
        <v>0</v>
      </c>
      <c r="R70" s="9">
        <f t="shared" si="25"/>
        <v>6</v>
      </c>
    </row>
    <row r="71" spans="1:18" ht="15">
      <c r="A71" s="19">
        <v>32814</v>
      </c>
      <c r="B71"/>
      <c r="C71"/>
      <c r="D71" s="12">
        <v>7</v>
      </c>
      <c r="E71" s="12">
        <v>6</v>
      </c>
      <c r="F71"/>
      <c r="G71"/>
      <c r="H71" s="12">
        <v>2</v>
      </c>
      <c r="I71" s="12">
        <v>10</v>
      </c>
      <c r="J71" s="9">
        <f t="shared" si="26"/>
        <v>13</v>
      </c>
      <c r="K71" s="9">
        <f t="shared" si="21"/>
        <v>12</v>
      </c>
      <c r="L71" s="9">
        <f t="shared" si="20"/>
        <v>752.0977917981072</v>
      </c>
      <c r="M71" s="9">
        <f t="shared" si="20"/>
        <v>751</v>
      </c>
      <c r="N71" s="5">
        <f t="shared" si="22"/>
        <v>12.164868674399107</v>
      </c>
      <c r="O71" s="11">
        <f t="shared" si="27"/>
        <v>731.3994896801305</v>
      </c>
      <c r="P71" s="5">
        <f t="shared" si="23"/>
        <v>87.79275336950816</v>
      </c>
      <c r="Q71" s="9">
        <f t="shared" si="24"/>
        <v>0</v>
      </c>
      <c r="R71" s="9">
        <f t="shared" si="25"/>
        <v>25</v>
      </c>
    </row>
    <row r="72" spans="1:18" ht="15">
      <c r="A72" s="19">
        <v>32815</v>
      </c>
      <c r="B72" s="12">
        <v>1</v>
      </c>
      <c r="C72"/>
      <c r="D72" s="12">
        <v>1</v>
      </c>
      <c r="E72" s="12">
        <v>6</v>
      </c>
      <c r="F72"/>
      <c r="G72"/>
      <c r="H72" s="12">
        <v>4</v>
      </c>
      <c r="I72" s="12">
        <v>6</v>
      </c>
      <c r="J72" s="9">
        <f t="shared" si="26"/>
        <v>6</v>
      </c>
      <c r="K72" s="9">
        <f t="shared" si="21"/>
        <v>10</v>
      </c>
      <c r="L72" s="9">
        <f t="shared" si="20"/>
        <v>758.0977917981072</v>
      </c>
      <c r="M72" s="9">
        <f t="shared" si="20"/>
        <v>761</v>
      </c>
      <c r="N72" s="5">
        <f t="shared" si="22"/>
        <v>7.785515951615429</v>
      </c>
      <c r="O72" s="11">
        <f t="shared" si="27"/>
        <v>739.185005631746</v>
      </c>
      <c r="P72" s="5">
        <f t="shared" si="23"/>
        <v>88.72727942734488</v>
      </c>
      <c r="Q72" s="9">
        <f t="shared" si="24"/>
        <v>1</v>
      </c>
      <c r="R72" s="9">
        <f t="shared" si="25"/>
        <v>17</v>
      </c>
    </row>
    <row r="73" spans="1:18" ht="15">
      <c r="A73" s="19">
        <v>32816</v>
      </c>
      <c r="B73"/>
      <c r="C73"/>
      <c r="D73"/>
      <c r="E73"/>
      <c r="F73"/>
      <c r="G73"/>
      <c r="H73" s="12">
        <v>1</v>
      </c>
      <c r="I73"/>
      <c r="J73" s="9">
        <f t="shared" si="26"/>
        <v>0</v>
      </c>
      <c r="K73" s="9">
        <f t="shared" si="21"/>
        <v>1</v>
      </c>
      <c r="L73" s="9">
        <f t="shared" si="20"/>
        <v>758.0977917981072</v>
      </c>
      <c r="M73" s="9">
        <f t="shared" si="20"/>
        <v>762</v>
      </c>
      <c r="N73" s="5">
        <f t="shared" si="22"/>
        <v>0.48659474697596433</v>
      </c>
      <c r="O73" s="11">
        <f t="shared" si="27"/>
        <v>739.6716003787219</v>
      </c>
      <c r="P73" s="5">
        <f t="shared" si="23"/>
        <v>88.78568730595966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758.0977917981072</v>
      </c>
      <c r="M74" s="9">
        <f t="shared" si="20"/>
        <v>762</v>
      </c>
      <c r="N74" s="5">
        <f t="shared" si="22"/>
        <v>0</v>
      </c>
      <c r="O74" s="11">
        <f t="shared" si="27"/>
        <v>739.6716003787219</v>
      </c>
      <c r="P74" s="5">
        <f t="shared" si="23"/>
        <v>88.78568730595966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 s="12">
        <v>1</v>
      </c>
      <c r="E75"/>
      <c r="F75"/>
      <c r="G75"/>
      <c r="H75" s="12">
        <v>2</v>
      </c>
      <c r="I75"/>
      <c r="J75" s="9">
        <f t="shared" si="26"/>
        <v>1</v>
      </c>
      <c r="K75" s="9">
        <f t="shared" si="21"/>
        <v>2</v>
      </c>
      <c r="L75" s="9">
        <f t="shared" si="20"/>
        <v>759.0977917981072</v>
      </c>
      <c r="M75" s="9">
        <f t="shared" si="20"/>
        <v>764</v>
      </c>
      <c r="N75" s="5">
        <f t="shared" si="22"/>
        <v>1.459784240927893</v>
      </c>
      <c r="O75" s="11">
        <f t="shared" si="27"/>
        <v>741.1313846196498</v>
      </c>
      <c r="P75" s="5">
        <f t="shared" si="23"/>
        <v>88.96091094180403</v>
      </c>
      <c r="Q75" s="9">
        <f t="shared" si="24"/>
        <v>0</v>
      </c>
      <c r="R75" s="9">
        <f t="shared" si="25"/>
        <v>3</v>
      </c>
    </row>
    <row r="76" spans="1:18" ht="15">
      <c r="A76" s="19">
        <v>32819</v>
      </c>
      <c r="B76"/>
      <c r="C76"/>
      <c r="D76" s="12">
        <v>17</v>
      </c>
      <c r="E76" s="12">
        <v>13</v>
      </c>
      <c r="F76"/>
      <c r="G76"/>
      <c r="H76" s="12">
        <v>13</v>
      </c>
      <c r="I76" s="12">
        <v>34</v>
      </c>
      <c r="J76" s="9">
        <f t="shared" si="26"/>
        <v>30</v>
      </c>
      <c r="K76" s="9">
        <f t="shared" si="21"/>
        <v>47</v>
      </c>
      <c r="L76" s="9">
        <f t="shared" si="20"/>
        <v>789.0977917981072</v>
      </c>
      <c r="M76" s="9">
        <f t="shared" si="20"/>
        <v>811</v>
      </c>
      <c r="N76" s="5">
        <f t="shared" si="22"/>
        <v>37.467795517149256</v>
      </c>
      <c r="O76" s="11">
        <f t="shared" si="27"/>
        <v>778.5991801367991</v>
      </c>
      <c r="P76" s="5">
        <f t="shared" si="23"/>
        <v>93.45831759514316</v>
      </c>
      <c r="Q76" s="9">
        <f t="shared" si="24"/>
        <v>0</v>
      </c>
      <c r="R76" s="9">
        <f t="shared" si="25"/>
        <v>77</v>
      </c>
    </row>
    <row r="77" spans="1:18" ht="15">
      <c r="A77" s="19">
        <v>32820</v>
      </c>
      <c r="B77"/>
      <c r="C77"/>
      <c r="D77" s="12">
        <v>4</v>
      </c>
      <c r="E77"/>
      <c r="F77" s="12">
        <v>2</v>
      </c>
      <c r="G77"/>
      <c r="H77" s="12">
        <v>4</v>
      </c>
      <c r="I77" s="12">
        <v>9</v>
      </c>
      <c r="J77" s="9">
        <f t="shared" si="26"/>
        <v>4</v>
      </c>
      <c r="K77" s="9">
        <f t="shared" si="21"/>
        <v>11</v>
      </c>
      <c r="L77" s="9">
        <f t="shared" si="20"/>
        <v>793.0977917981072</v>
      </c>
      <c r="M77" s="9">
        <f t="shared" si="20"/>
        <v>822</v>
      </c>
      <c r="N77" s="5">
        <f t="shared" si="22"/>
        <v>7.298921204639465</v>
      </c>
      <c r="O77" s="11">
        <f t="shared" si="27"/>
        <v>785.8981013414385</v>
      </c>
      <c r="P77" s="5">
        <f t="shared" si="23"/>
        <v>94.33443577436505</v>
      </c>
      <c r="Q77" s="9">
        <f t="shared" si="24"/>
        <v>2</v>
      </c>
      <c r="R77" s="9">
        <f t="shared" si="25"/>
        <v>17</v>
      </c>
    </row>
    <row r="78" spans="1:18" ht="15">
      <c r="A78" s="19">
        <v>32821</v>
      </c>
      <c r="B78" s="12">
        <v>1</v>
      </c>
      <c r="C78"/>
      <c r="D78" s="12">
        <v>7</v>
      </c>
      <c r="E78" s="12">
        <v>5</v>
      </c>
      <c r="F78"/>
      <c r="G78"/>
      <c r="H78" s="12">
        <v>13</v>
      </c>
      <c r="I78" s="12">
        <v>9</v>
      </c>
      <c r="J78" s="9">
        <f t="shared" si="26"/>
        <v>11</v>
      </c>
      <c r="K78" s="9">
        <f t="shared" si="21"/>
        <v>22</v>
      </c>
      <c r="L78" s="9">
        <f t="shared" si="20"/>
        <v>804.0977917981072</v>
      </c>
      <c r="M78" s="9">
        <f t="shared" si="20"/>
        <v>844</v>
      </c>
      <c r="N78" s="5">
        <f t="shared" si="22"/>
        <v>16.057626650206824</v>
      </c>
      <c r="O78" s="11">
        <f t="shared" si="27"/>
        <v>801.9557279916453</v>
      </c>
      <c r="P78" s="5">
        <f t="shared" si="23"/>
        <v>96.26189576865323</v>
      </c>
      <c r="Q78" s="9">
        <f t="shared" si="24"/>
        <v>1</v>
      </c>
      <c r="R78" s="9">
        <f t="shared" si="25"/>
        <v>34</v>
      </c>
    </row>
    <row r="79" spans="1:18" ht="15">
      <c r="A79" s="19">
        <v>32822</v>
      </c>
      <c r="B79"/>
      <c r="C79"/>
      <c r="D79" s="12">
        <v>1</v>
      </c>
      <c r="E79" s="12">
        <v>1</v>
      </c>
      <c r="F79"/>
      <c r="G79"/>
      <c r="H79" s="12">
        <v>2</v>
      </c>
      <c r="I79" s="12">
        <v>7</v>
      </c>
      <c r="J79" s="9">
        <f t="shared" si="26"/>
        <v>2</v>
      </c>
      <c r="K79" s="9">
        <f t="shared" si="21"/>
        <v>9</v>
      </c>
      <c r="L79" s="9">
        <f t="shared" si="20"/>
        <v>806.0977917981072</v>
      </c>
      <c r="M79" s="9">
        <f t="shared" si="20"/>
        <v>853</v>
      </c>
      <c r="N79" s="5">
        <f t="shared" si="22"/>
        <v>5.352542216735608</v>
      </c>
      <c r="O79" s="11">
        <f t="shared" si="27"/>
        <v>807.3082702083809</v>
      </c>
      <c r="P79" s="5">
        <f t="shared" si="23"/>
        <v>96.90438243341596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/>
      <c r="E80"/>
      <c r="F80"/>
      <c r="G80"/>
      <c r="H80" s="12">
        <v>1</v>
      </c>
      <c r="I80"/>
      <c r="J80" s="9">
        <f t="shared" si="26"/>
        <v>0</v>
      </c>
      <c r="K80" s="9">
        <f t="shared" si="21"/>
        <v>1</v>
      </c>
      <c r="L80" s="9">
        <f t="shared" si="20"/>
        <v>806.0977917981072</v>
      </c>
      <c r="M80" s="9">
        <f t="shared" si="20"/>
        <v>854</v>
      </c>
      <c r="N80" s="5">
        <f t="shared" si="22"/>
        <v>0.48659474697596433</v>
      </c>
      <c r="O80" s="11">
        <f t="shared" si="27"/>
        <v>807.7948649553568</v>
      </c>
      <c r="P80" s="5">
        <f t="shared" si="23"/>
        <v>96.96279031203076</v>
      </c>
      <c r="Q80" s="9">
        <f t="shared" si="24"/>
        <v>0</v>
      </c>
      <c r="R80" s="9">
        <f t="shared" si="25"/>
        <v>1</v>
      </c>
    </row>
    <row r="81" spans="1:19" ht="15">
      <c r="A81" s="19">
        <v>32824</v>
      </c>
      <c r="B81"/>
      <c r="C81" s="12">
        <v>1</v>
      </c>
      <c r="D81"/>
      <c r="E81" s="12">
        <v>1</v>
      </c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806.0977917981072</v>
      </c>
      <c r="M81" s="9">
        <f t="shared" si="20"/>
        <v>854</v>
      </c>
      <c r="N81" s="5">
        <f t="shared" si="22"/>
        <v>0</v>
      </c>
      <c r="O81" s="11">
        <f t="shared" si="27"/>
        <v>807.7948649553568</v>
      </c>
      <c r="P81" s="5">
        <f t="shared" si="23"/>
        <v>96.96279031203076</v>
      </c>
      <c r="Q81" s="9">
        <f t="shared" si="24"/>
        <v>1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 s="12">
        <v>5</v>
      </c>
      <c r="E82" s="12">
        <v>2</v>
      </c>
      <c r="F82"/>
      <c r="G82"/>
      <c r="H82"/>
      <c r="I82" s="12">
        <v>2</v>
      </c>
      <c r="J82" s="9">
        <f t="shared" si="26"/>
        <v>7</v>
      </c>
      <c r="K82" s="9">
        <f t="shared" si="21"/>
        <v>2</v>
      </c>
      <c r="L82" s="9">
        <f t="shared" si="20"/>
        <v>813.0977917981072</v>
      </c>
      <c r="M82" s="9">
        <f t="shared" si="20"/>
        <v>856</v>
      </c>
      <c r="N82" s="5">
        <f t="shared" si="22"/>
        <v>4.379352722783679</v>
      </c>
      <c r="O82" s="11">
        <f t="shared" si="27"/>
        <v>812.1742176781405</v>
      </c>
      <c r="P82" s="5">
        <f t="shared" si="23"/>
        <v>97.4884612195639</v>
      </c>
      <c r="Q82" s="9">
        <f t="shared" si="24"/>
        <v>0</v>
      </c>
      <c r="R82" s="9">
        <f t="shared" si="25"/>
        <v>9</v>
      </c>
    </row>
    <row r="83" spans="1:18" ht="15">
      <c r="A83" s="19">
        <v>32826</v>
      </c>
      <c r="B83"/>
      <c r="C83"/>
      <c r="D83"/>
      <c r="E83"/>
      <c r="F83"/>
      <c r="G83" s="12">
        <v>1</v>
      </c>
      <c r="H83" s="12">
        <v>3</v>
      </c>
      <c r="I83" s="12">
        <v>1</v>
      </c>
      <c r="J83" s="9">
        <f t="shared" si="26"/>
        <v>0</v>
      </c>
      <c r="K83" s="9">
        <f t="shared" si="21"/>
        <v>3</v>
      </c>
      <c r="L83" s="9">
        <f t="shared" si="20"/>
        <v>813.0977917981072</v>
      </c>
      <c r="M83" s="9">
        <f t="shared" si="20"/>
        <v>859</v>
      </c>
      <c r="N83" s="5">
        <f t="shared" si="22"/>
        <v>1.459784240927893</v>
      </c>
      <c r="O83" s="11">
        <f t="shared" si="27"/>
        <v>813.6340019190684</v>
      </c>
      <c r="P83" s="5">
        <f t="shared" si="23"/>
        <v>97.66368485540828</v>
      </c>
      <c r="Q83" s="9">
        <f t="shared" si="24"/>
        <v>1</v>
      </c>
      <c r="R83" s="9">
        <f t="shared" si="25"/>
        <v>4</v>
      </c>
    </row>
    <row r="84" spans="1:18" ht="15">
      <c r="A84" s="19">
        <v>32827</v>
      </c>
      <c r="B84" s="12">
        <v>1</v>
      </c>
      <c r="C84"/>
      <c r="D84" s="12">
        <v>1</v>
      </c>
      <c r="E84" s="12">
        <v>1</v>
      </c>
      <c r="F84"/>
      <c r="G84"/>
      <c r="H84"/>
      <c r="I84"/>
      <c r="J84" s="9">
        <f t="shared" si="26"/>
        <v>1</v>
      </c>
      <c r="K84" s="9">
        <f t="shared" si="21"/>
        <v>0</v>
      </c>
      <c r="L84" s="9">
        <f t="shared" si="20"/>
        <v>814.0977917981072</v>
      </c>
      <c r="M84" s="9">
        <f t="shared" si="20"/>
        <v>859</v>
      </c>
      <c r="N84" s="5">
        <f t="shared" si="22"/>
        <v>0.48659474697596433</v>
      </c>
      <c r="O84" s="11">
        <f t="shared" si="27"/>
        <v>814.1205966660443</v>
      </c>
      <c r="P84" s="5">
        <f t="shared" si="23"/>
        <v>97.72209273402306</v>
      </c>
      <c r="Q84" s="9">
        <f t="shared" si="24"/>
        <v>1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 s="12">
        <v>3</v>
      </c>
      <c r="E85" s="12">
        <v>2</v>
      </c>
      <c r="F85"/>
      <c r="G85"/>
      <c r="H85" s="12">
        <v>1</v>
      </c>
      <c r="I85" s="12">
        <v>1</v>
      </c>
      <c r="J85" s="9">
        <f aca="true" t="shared" si="28" ref="J85:J100">-B85-C85+D85+E85</f>
        <v>4</v>
      </c>
      <c r="K85" s="9">
        <f t="shared" si="21"/>
        <v>2</v>
      </c>
      <c r="L85" s="9">
        <f aca="true" t="shared" si="29" ref="L85:M101">L84+J85</f>
        <v>818.0977917981072</v>
      </c>
      <c r="M85" s="9">
        <f t="shared" si="29"/>
        <v>861</v>
      </c>
      <c r="N85" s="5">
        <f t="shared" si="22"/>
        <v>2.919568481855786</v>
      </c>
      <c r="O85" s="11">
        <f t="shared" si="27"/>
        <v>817.0401651479001</v>
      </c>
      <c r="P85" s="5">
        <f t="shared" si="23"/>
        <v>98.07254000571183</v>
      </c>
      <c r="Q85" s="9">
        <f t="shared" si="24"/>
        <v>1</v>
      </c>
      <c r="R85" s="9">
        <f t="shared" si="25"/>
        <v>7</v>
      </c>
    </row>
    <row r="86" spans="1:18" ht="15">
      <c r="A86" s="19">
        <v>32829</v>
      </c>
      <c r="B86"/>
      <c r="C86"/>
      <c r="D86" s="12">
        <v>2</v>
      </c>
      <c r="E86" s="12">
        <v>2</v>
      </c>
      <c r="F86"/>
      <c r="G86"/>
      <c r="H86" s="12">
        <v>2</v>
      </c>
      <c r="I86" s="12">
        <v>4</v>
      </c>
      <c r="J86" s="9">
        <f t="shared" si="28"/>
        <v>4</v>
      </c>
      <c r="K86" s="9">
        <f t="shared" si="21"/>
        <v>6</v>
      </c>
      <c r="L86" s="9">
        <f t="shared" si="29"/>
        <v>822.0977917981072</v>
      </c>
      <c r="M86" s="9">
        <f t="shared" si="29"/>
        <v>867</v>
      </c>
      <c r="N86" s="5">
        <f t="shared" si="22"/>
        <v>4.865947469759643</v>
      </c>
      <c r="O86" s="11">
        <f t="shared" si="27"/>
        <v>821.9061126176597</v>
      </c>
      <c r="P86" s="5">
        <f t="shared" si="23"/>
        <v>98.65661879185976</v>
      </c>
      <c r="Q86" s="9">
        <f t="shared" si="24"/>
        <v>0</v>
      </c>
      <c r="R86" s="9">
        <f t="shared" si="25"/>
        <v>10</v>
      </c>
    </row>
    <row r="87" spans="1:18" ht="15">
      <c r="A87" s="19">
        <v>32830</v>
      </c>
      <c r="B87"/>
      <c r="C87"/>
      <c r="D87" s="12">
        <v>3</v>
      </c>
      <c r="E87"/>
      <c r="F87"/>
      <c r="G87"/>
      <c r="H87" s="12">
        <v>1</v>
      </c>
      <c r="I87"/>
      <c r="J87" s="9">
        <f t="shared" si="28"/>
        <v>3</v>
      </c>
      <c r="K87" s="9">
        <f t="shared" si="21"/>
        <v>1</v>
      </c>
      <c r="L87" s="9">
        <f t="shared" si="29"/>
        <v>825.0977917981072</v>
      </c>
      <c r="M87" s="9">
        <f t="shared" si="29"/>
        <v>868</v>
      </c>
      <c r="N87" s="5">
        <f t="shared" si="22"/>
        <v>1.9463789879038573</v>
      </c>
      <c r="O87" s="11">
        <f t="shared" si="27"/>
        <v>823.8524916055635</v>
      </c>
      <c r="P87" s="5">
        <f t="shared" si="23"/>
        <v>98.89025030631893</v>
      </c>
      <c r="Q87" s="9">
        <f t="shared" si="24"/>
        <v>0</v>
      </c>
      <c r="R87" s="9">
        <f t="shared" si="25"/>
        <v>4</v>
      </c>
    </row>
    <row r="88" spans="1:18" ht="15">
      <c r="A88" s="19">
        <v>32831</v>
      </c>
      <c r="B88" s="12">
        <v>1</v>
      </c>
      <c r="C88"/>
      <c r="D88"/>
      <c r="E88"/>
      <c r="F88"/>
      <c r="G88"/>
      <c r="H88"/>
      <c r="I88"/>
      <c r="J88" s="9">
        <f t="shared" si="28"/>
        <v>-1</v>
      </c>
      <c r="K88" s="9">
        <f t="shared" si="21"/>
        <v>0</v>
      </c>
      <c r="L88" s="9">
        <f t="shared" si="29"/>
        <v>824.0977917981072</v>
      </c>
      <c r="M88" s="9">
        <f t="shared" si="29"/>
        <v>868</v>
      </c>
      <c r="N88" s="5">
        <f t="shared" si="22"/>
        <v>-0.48659474697596433</v>
      </c>
      <c r="O88" s="11">
        <f t="shared" si="27"/>
        <v>823.3658968585876</v>
      </c>
      <c r="P88" s="5">
        <f t="shared" si="23"/>
        <v>98.83184242770413</v>
      </c>
      <c r="Q88" s="9">
        <f t="shared" si="24"/>
        <v>1</v>
      </c>
      <c r="R88" s="9">
        <f t="shared" si="25"/>
        <v>0</v>
      </c>
    </row>
    <row r="89" spans="1:18" ht="15">
      <c r="A89" s="19">
        <v>32832</v>
      </c>
      <c r="B89"/>
      <c r="C89"/>
      <c r="D89"/>
      <c r="E89" s="12">
        <v>1</v>
      </c>
      <c r="F89"/>
      <c r="G89"/>
      <c r="H89"/>
      <c r="I89"/>
      <c r="J89" s="9">
        <f t="shared" si="28"/>
        <v>1</v>
      </c>
      <c r="K89" s="9">
        <f t="shared" si="21"/>
        <v>0</v>
      </c>
      <c r="L89" s="9">
        <f t="shared" si="29"/>
        <v>825.0977917981072</v>
      </c>
      <c r="M89" s="9">
        <f t="shared" si="29"/>
        <v>868</v>
      </c>
      <c r="N89" s="5">
        <f t="shared" si="22"/>
        <v>0.48659474697596433</v>
      </c>
      <c r="O89" s="11">
        <f t="shared" si="27"/>
        <v>823.8524916055635</v>
      </c>
      <c r="P89" s="5">
        <f t="shared" si="23"/>
        <v>98.89025030631893</v>
      </c>
      <c r="Q89" s="9">
        <f t="shared" si="24"/>
        <v>0</v>
      </c>
      <c r="R89" s="9">
        <f t="shared" si="25"/>
        <v>1</v>
      </c>
    </row>
    <row r="90" spans="1:18" ht="15">
      <c r="A90" s="19">
        <v>32833</v>
      </c>
      <c r="B90"/>
      <c r="C90"/>
      <c r="D90"/>
      <c r="E90"/>
      <c r="F90"/>
      <c r="G90" s="12">
        <v>1</v>
      </c>
      <c r="H90"/>
      <c r="I90" s="12">
        <v>1</v>
      </c>
      <c r="J90" s="9">
        <f t="shared" si="28"/>
        <v>0</v>
      </c>
      <c r="K90" s="9">
        <f t="shared" si="21"/>
        <v>0</v>
      </c>
      <c r="L90" s="9">
        <f t="shared" si="29"/>
        <v>825.0977917981072</v>
      </c>
      <c r="M90" s="9">
        <f t="shared" si="29"/>
        <v>868</v>
      </c>
      <c r="N90" s="5">
        <f t="shared" si="22"/>
        <v>0</v>
      </c>
      <c r="O90" s="11">
        <f t="shared" si="27"/>
        <v>823.8524916055635</v>
      </c>
      <c r="P90" s="5">
        <f t="shared" si="23"/>
        <v>98.89025030631893</v>
      </c>
      <c r="Q90" s="9">
        <f t="shared" si="24"/>
        <v>1</v>
      </c>
      <c r="R90" s="9">
        <f t="shared" si="25"/>
        <v>1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825.0977917981072</v>
      </c>
      <c r="M91" s="9">
        <f t="shared" si="29"/>
        <v>868</v>
      </c>
      <c r="N91" s="5">
        <f t="shared" si="22"/>
        <v>0</v>
      </c>
      <c r="O91" s="11">
        <f t="shared" si="27"/>
        <v>823.8524916055635</v>
      </c>
      <c r="P91" s="5">
        <f t="shared" si="23"/>
        <v>98.89025030631893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825.0977917981072</v>
      </c>
      <c r="M92" s="9">
        <f t="shared" si="29"/>
        <v>868</v>
      </c>
      <c r="N92" s="5">
        <f t="shared" si="22"/>
        <v>0</v>
      </c>
      <c r="O92" s="11">
        <f t="shared" si="27"/>
        <v>823.8524916055635</v>
      </c>
      <c r="P92" s="5">
        <f t="shared" si="23"/>
        <v>98.89025030631893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 s="12">
        <v>1</v>
      </c>
      <c r="G93"/>
      <c r="H93"/>
      <c r="I93" s="12">
        <v>4</v>
      </c>
      <c r="J93" s="9">
        <f t="shared" si="28"/>
        <v>0</v>
      </c>
      <c r="K93" s="9">
        <f t="shared" si="21"/>
        <v>3</v>
      </c>
      <c r="L93" s="9">
        <f t="shared" si="29"/>
        <v>825.0977917981072</v>
      </c>
      <c r="M93" s="9">
        <f t="shared" si="29"/>
        <v>871</v>
      </c>
      <c r="N93" s="5">
        <f t="shared" si="22"/>
        <v>1.459784240927893</v>
      </c>
      <c r="O93" s="11">
        <f t="shared" si="27"/>
        <v>825.3122758464914</v>
      </c>
      <c r="P93" s="5">
        <f t="shared" si="23"/>
        <v>99.06547394216331</v>
      </c>
      <c r="Q93" s="9">
        <f t="shared" si="24"/>
        <v>1</v>
      </c>
      <c r="R93" s="9">
        <f t="shared" si="25"/>
        <v>4</v>
      </c>
    </row>
    <row r="94" spans="1:18" ht="15">
      <c r="A94" s="19">
        <v>32837</v>
      </c>
      <c r="B94" s="12">
        <v>1</v>
      </c>
      <c r="C94" s="12">
        <v>1</v>
      </c>
      <c r="D94" s="12">
        <v>1</v>
      </c>
      <c r="E94"/>
      <c r="F94"/>
      <c r="G94"/>
      <c r="H94"/>
      <c r="I94" s="12">
        <v>1</v>
      </c>
      <c r="J94" s="9">
        <f t="shared" si="28"/>
        <v>-1</v>
      </c>
      <c r="K94" s="9">
        <f t="shared" si="21"/>
        <v>1</v>
      </c>
      <c r="L94" s="9">
        <f t="shared" si="29"/>
        <v>824.0977917981072</v>
      </c>
      <c r="M94" s="9">
        <f t="shared" si="29"/>
        <v>872</v>
      </c>
      <c r="N94" s="5">
        <f t="shared" si="22"/>
        <v>0</v>
      </c>
      <c r="O94" s="11">
        <f t="shared" si="27"/>
        <v>825.3122758464914</v>
      </c>
      <c r="P94" s="5">
        <f t="shared" si="23"/>
        <v>99.06547394216331</v>
      </c>
      <c r="Q94" s="9">
        <f t="shared" si="24"/>
        <v>2</v>
      </c>
      <c r="R94" s="9">
        <f t="shared" si="25"/>
        <v>2</v>
      </c>
    </row>
    <row r="95" spans="1:19" ht="15">
      <c r="A95" s="19">
        <v>32838</v>
      </c>
      <c r="B95"/>
      <c r="C95" s="12">
        <v>1</v>
      </c>
      <c r="D95" s="12">
        <v>1</v>
      </c>
      <c r="E95" s="12">
        <v>3</v>
      </c>
      <c r="F95"/>
      <c r="G95"/>
      <c r="H95" s="12">
        <v>3</v>
      </c>
      <c r="I95" s="12">
        <v>1</v>
      </c>
      <c r="J95" s="9">
        <f t="shared" si="28"/>
        <v>3</v>
      </c>
      <c r="K95" s="9">
        <f t="shared" si="21"/>
        <v>4</v>
      </c>
      <c r="L95" s="9">
        <f t="shared" si="29"/>
        <v>827.0977917981072</v>
      </c>
      <c r="M95" s="9">
        <f t="shared" si="29"/>
        <v>876</v>
      </c>
      <c r="N95" s="5">
        <f t="shared" si="22"/>
        <v>3.4061632288317503</v>
      </c>
      <c r="O95" s="11">
        <f t="shared" si="27"/>
        <v>828.7184390753231</v>
      </c>
      <c r="P95" s="5">
        <f t="shared" si="23"/>
        <v>99.47432909246686</v>
      </c>
      <c r="Q95" s="9">
        <f t="shared" si="24"/>
        <v>1</v>
      </c>
      <c r="R95" s="9">
        <f t="shared" si="25"/>
        <v>8</v>
      </c>
      <c r="S95" s="8" t="s">
        <v>64</v>
      </c>
    </row>
    <row r="96" spans="1:18" ht="15">
      <c r="A96" s="19">
        <v>32839</v>
      </c>
      <c r="B96" s="12">
        <v>1</v>
      </c>
      <c r="C96"/>
      <c r="D96" s="12">
        <v>3</v>
      </c>
      <c r="E96" s="12">
        <v>2</v>
      </c>
      <c r="F96"/>
      <c r="G96"/>
      <c r="H96"/>
      <c r="I96" s="12">
        <v>4</v>
      </c>
      <c r="J96" s="9">
        <f t="shared" si="28"/>
        <v>4</v>
      </c>
      <c r="K96" s="9">
        <f t="shared" si="21"/>
        <v>4</v>
      </c>
      <c r="L96" s="9">
        <f t="shared" si="29"/>
        <v>831.0977917981072</v>
      </c>
      <c r="M96" s="9">
        <f t="shared" si="29"/>
        <v>880</v>
      </c>
      <c r="N96" s="5">
        <f t="shared" si="22"/>
        <v>3.8927579758077147</v>
      </c>
      <c r="O96" s="11">
        <f t="shared" si="27"/>
        <v>832.6111970511308</v>
      </c>
      <c r="P96" s="5">
        <f t="shared" si="23"/>
        <v>99.94159212138521</v>
      </c>
      <c r="Q96" s="9">
        <f t="shared" si="24"/>
        <v>1</v>
      </c>
      <c r="R96" s="9">
        <f t="shared" si="25"/>
        <v>9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/>
      <c r="I97"/>
      <c r="J97" s="9">
        <f t="shared" si="28"/>
        <v>1</v>
      </c>
      <c r="K97" s="9">
        <f t="shared" si="21"/>
        <v>0</v>
      </c>
      <c r="L97" s="9">
        <f t="shared" si="29"/>
        <v>832.0977917981072</v>
      </c>
      <c r="M97" s="9">
        <f t="shared" si="29"/>
        <v>880</v>
      </c>
      <c r="N97" s="5">
        <f t="shared" si="22"/>
        <v>0.48659474697596433</v>
      </c>
      <c r="O97" s="11">
        <f t="shared" si="27"/>
        <v>833.0977917981068</v>
      </c>
      <c r="P97" s="5">
        <f t="shared" si="23"/>
        <v>100</v>
      </c>
      <c r="Q97" s="9">
        <f t="shared" si="24"/>
        <v>0</v>
      </c>
      <c r="R97" s="9">
        <f t="shared" si="25"/>
        <v>1</v>
      </c>
    </row>
    <row r="98" spans="1:18" ht="15">
      <c r="A98" s="19">
        <v>32841</v>
      </c>
      <c r="B98"/>
      <c r="C98"/>
      <c r="D98"/>
      <c r="E98"/>
      <c r="F98" s="12">
        <v>1</v>
      </c>
      <c r="G98"/>
      <c r="H98"/>
      <c r="I98"/>
      <c r="J98" s="9">
        <f t="shared" si="28"/>
        <v>0</v>
      </c>
      <c r="K98" s="9">
        <f t="shared" si="21"/>
        <v>-1</v>
      </c>
      <c r="L98" s="9">
        <f t="shared" si="29"/>
        <v>832.0977917981072</v>
      </c>
      <c r="M98" s="9">
        <f t="shared" si="29"/>
        <v>879</v>
      </c>
      <c r="N98" s="5">
        <f t="shared" si="22"/>
        <v>-0.48659474697596433</v>
      </c>
      <c r="O98" s="11">
        <f t="shared" si="27"/>
        <v>832.6111970511308</v>
      </c>
      <c r="P98" s="5">
        <f t="shared" si="23"/>
        <v>99.94159212138521</v>
      </c>
      <c r="Q98" s="9">
        <f t="shared" si="24"/>
        <v>1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832.0977917981072</v>
      </c>
      <c r="M99" s="9">
        <f t="shared" si="29"/>
        <v>879</v>
      </c>
      <c r="N99" s="5">
        <f t="shared" si="22"/>
        <v>0</v>
      </c>
      <c r="O99" s="11">
        <f t="shared" si="27"/>
        <v>832.6111970511308</v>
      </c>
      <c r="P99" s="5">
        <f t="shared" si="23"/>
        <v>99.94159212138521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 s="12">
        <v>1</v>
      </c>
      <c r="F100"/>
      <c r="G100"/>
      <c r="H100"/>
      <c r="I100"/>
      <c r="J100" s="9">
        <f t="shared" si="28"/>
        <v>1</v>
      </c>
      <c r="K100" s="9">
        <f t="shared" si="21"/>
        <v>0</v>
      </c>
      <c r="L100" s="9">
        <f t="shared" si="29"/>
        <v>833.0977917981072</v>
      </c>
      <c r="M100" s="9">
        <f t="shared" si="29"/>
        <v>879</v>
      </c>
      <c r="N100" s="5">
        <f t="shared" si="22"/>
        <v>0.48659474697596433</v>
      </c>
      <c r="O100" s="11">
        <f t="shared" si="27"/>
        <v>833.0977917981068</v>
      </c>
      <c r="P100" s="5">
        <f t="shared" si="23"/>
        <v>100</v>
      </c>
      <c r="Q100" s="9">
        <f t="shared" si="24"/>
        <v>0</v>
      </c>
      <c r="R100" s="9">
        <f t="shared" si="25"/>
        <v>1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833.0977917981072</v>
      </c>
      <c r="M101" s="9">
        <f t="shared" si="29"/>
        <v>879</v>
      </c>
      <c r="N101" s="5">
        <f t="shared" si="22"/>
        <v>0</v>
      </c>
      <c r="O101" s="11">
        <f t="shared" si="27"/>
        <v>833.0977917981068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44</v>
      </c>
      <c r="C103" s="9">
        <f t="shared" si="30"/>
        <v>48.94637223974763</v>
      </c>
      <c r="D103" s="9">
        <f t="shared" si="30"/>
        <v>496.65615141955834</v>
      </c>
      <c r="E103" s="9">
        <f t="shared" si="30"/>
        <v>429.38801261829656</v>
      </c>
      <c r="F103" s="9">
        <f t="shared" si="30"/>
        <v>28</v>
      </c>
      <c r="G103" s="9">
        <f t="shared" si="30"/>
        <v>55</v>
      </c>
      <c r="H103" s="9">
        <f t="shared" si="30"/>
        <v>344</v>
      </c>
      <c r="I103" s="9">
        <f t="shared" si="30"/>
        <v>618</v>
      </c>
      <c r="J103" s="9">
        <f t="shared" si="30"/>
        <v>833.0977917981072</v>
      </c>
      <c r="K103" s="9">
        <f t="shared" si="30"/>
        <v>879</v>
      </c>
      <c r="N103" s="5">
        <f>SUM(N4:N101)</f>
        <v>833.0977917981068</v>
      </c>
      <c r="Q103" s="11">
        <f>SUM(Q4:Q101)</f>
        <v>175.94637223974763</v>
      </c>
      <c r="R103" s="11">
        <f>SUM(R4:R101)</f>
        <v>1888.044164037855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01">
      <selection activeCell="H8" sqref="H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673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571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>
        <v>2</v>
      </c>
      <c r="C4" s="12">
        <v>2</v>
      </c>
      <c r="D4" s="12">
        <v>1</v>
      </c>
      <c r="E4" s="12">
        <v>1</v>
      </c>
      <c r="F4"/>
      <c r="G4"/>
      <c r="H4"/>
      <c r="I4"/>
      <c r="J4" s="9">
        <f>-B4-C4+D4+E4</f>
        <v>-2</v>
      </c>
      <c r="K4" s="9">
        <f aca="true" t="shared" si="0" ref="K4:K35">-F4-G4+H4+I4</f>
        <v>0</v>
      </c>
      <c r="L4" s="9">
        <f>J4</f>
        <v>-2</v>
      </c>
      <c r="M4" s="9">
        <f>K4</f>
        <v>0</v>
      </c>
      <c r="N4" s="5">
        <f aca="true" t="shared" si="1" ref="N4:N35">(+J4+K4)*($J$103/($J$103+$K$103))</f>
        <v>-2</v>
      </c>
      <c r="O4" s="11">
        <f>N4</f>
        <v>-2</v>
      </c>
      <c r="P4" s="5">
        <f aca="true" t="shared" si="2" ref="P4:P35">O4*100/$N$103</f>
        <v>-0.3502626970227671</v>
      </c>
      <c r="Q4" s="9">
        <f aca="true" t="shared" si="3" ref="Q4:Q35">+B4+C4+F4+G4</f>
        <v>4</v>
      </c>
      <c r="R4" s="9">
        <f aca="true" t="shared" si="4" ref="R4:R35">D4+E4+H4+I4</f>
        <v>2</v>
      </c>
      <c r="X4" s="1" t="s">
        <v>37</v>
      </c>
      <c r="Z4" s="11">
        <f>SUM(N4:N10)</f>
        <v>40</v>
      </c>
      <c r="AA4" s="5">
        <f aca="true" t="shared" si="5" ref="AA4:AA17">Z4*100/$Z$18</f>
        <v>7.005253940455342</v>
      </c>
      <c r="AB4" s="11">
        <f>SUM(Q4:Q10)+SUM(R4:R10)</f>
        <v>58</v>
      </c>
      <c r="AC4" s="11">
        <f>100*SUM(R4:R10)/AB4</f>
        <v>84.48275862068965</v>
      </c>
    </row>
    <row r="5" spans="1:29" ht="15">
      <c r="A5" s="19">
        <v>32748</v>
      </c>
      <c r="B5" s="12">
        <v>1</v>
      </c>
      <c r="C5" s="12">
        <v>1</v>
      </c>
      <c r="D5" s="12">
        <v>1</v>
      </c>
      <c r="E5" s="12">
        <v>6</v>
      </c>
      <c r="F5" s="12"/>
      <c r="G5"/>
      <c r="H5" s="12"/>
      <c r="I5" s="12"/>
      <c r="J5" s="9">
        <f aca="true" t="shared" si="6" ref="J5:J20">-B5-C5+D5+E5</f>
        <v>5</v>
      </c>
      <c r="K5" s="9">
        <f t="shared" si="0"/>
        <v>0</v>
      </c>
      <c r="L5" s="9">
        <f aca="true" t="shared" si="7" ref="L5:M24">L4+J5</f>
        <v>3</v>
      </c>
      <c r="M5" s="9">
        <f t="shared" si="7"/>
        <v>0</v>
      </c>
      <c r="N5" s="5">
        <f t="shared" si="1"/>
        <v>5</v>
      </c>
      <c r="O5" s="11">
        <f aca="true" t="shared" si="8" ref="O5:O36">O4+N5</f>
        <v>3</v>
      </c>
      <c r="P5" s="5">
        <f t="shared" si="2"/>
        <v>0.5253940455341506</v>
      </c>
      <c r="Q5" s="9">
        <f t="shared" si="3"/>
        <v>2</v>
      </c>
      <c r="R5" s="9">
        <f t="shared" si="4"/>
        <v>7</v>
      </c>
      <c r="T5" s="8" t="s">
        <v>38</v>
      </c>
      <c r="V5" s="9">
        <f>R103</f>
        <v>622</v>
      </c>
      <c r="W5"/>
      <c r="X5"/>
      <c r="Y5" s="1" t="s">
        <v>39</v>
      </c>
      <c r="Z5" s="11">
        <f>SUM(N11:N17)</f>
        <v>113</v>
      </c>
      <c r="AA5" s="5">
        <f t="shared" si="5"/>
        <v>19.78984238178634</v>
      </c>
      <c r="AB5" s="11">
        <f>SUM(Q11:Q17)+SUM(R11:R17)</f>
        <v>135</v>
      </c>
      <c r="AC5" s="11">
        <f>100*SUM(R11:R17)/AB5</f>
        <v>91.85185185185185</v>
      </c>
    </row>
    <row r="6" spans="1:29" ht="15">
      <c r="A6" s="19">
        <v>32749</v>
      </c>
      <c r="B6"/>
      <c r="C6" s="12">
        <v>1</v>
      </c>
      <c r="D6" s="12">
        <v>2</v>
      </c>
      <c r="E6" s="12">
        <v>8</v>
      </c>
      <c r="F6"/>
      <c r="G6"/>
      <c r="H6"/>
      <c r="I6"/>
      <c r="J6" s="9">
        <f t="shared" si="6"/>
        <v>9</v>
      </c>
      <c r="K6" s="9">
        <f t="shared" si="0"/>
        <v>0</v>
      </c>
      <c r="L6" s="9">
        <f t="shared" si="7"/>
        <v>12</v>
      </c>
      <c r="M6" s="9">
        <f t="shared" si="7"/>
        <v>0</v>
      </c>
      <c r="N6" s="5">
        <f t="shared" si="1"/>
        <v>9</v>
      </c>
      <c r="O6" s="11">
        <f t="shared" si="8"/>
        <v>12</v>
      </c>
      <c r="P6" s="5">
        <f t="shared" si="2"/>
        <v>2.1015761821366024</v>
      </c>
      <c r="Q6" s="9">
        <f t="shared" si="3"/>
        <v>1</v>
      </c>
      <c r="R6" s="9">
        <f t="shared" si="4"/>
        <v>10</v>
      </c>
      <c r="T6" s="8" t="s">
        <v>40</v>
      </c>
      <c r="V6" s="9">
        <f>Q103</f>
        <v>51</v>
      </c>
      <c r="W6"/>
      <c r="X6" s="1" t="s">
        <v>41</v>
      </c>
      <c r="Z6" s="11">
        <f>SUM(N18:N24)</f>
        <v>72</v>
      </c>
      <c r="AA6" s="5">
        <f t="shared" si="5"/>
        <v>12.609457092819614</v>
      </c>
      <c r="AB6" s="11">
        <f>SUM(Q18:Q24)+SUM(R18:R24)</f>
        <v>86</v>
      </c>
      <c r="AC6" s="11">
        <f>100*SUM(R18:R24)/AB6</f>
        <v>91.86046511627907</v>
      </c>
    </row>
    <row r="7" spans="1:29" ht="15">
      <c r="A7" s="19">
        <v>32750</v>
      </c>
      <c r="B7"/>
      <c r="C7" s="12">
        <v>1</v>
      </c>
      <c r="D7" s="12">
        <v>1</v>
      </c>
      <c r="E7" s="12">
        <v>5</v>
      </c>
      <c r="F7"/>
      <c r="G7"/>
      <c r="H7"/>
      <c r="I7"/>
      <c r="J7" s="9">
        <f t="shared" si="6"/>
        <v>5</v>
      </c>
      <c r="K7" s="9">
        <f t="shared" si="0"/>
        <v>0</v>
      </c>
      <c r="L7" s="9">
        <f t="shared" si="7"/>
        <v>17</v>
      </c>
      <c r="M7" s="9">
        <f t="shared" si="7"/>
        <v>0</v>
      </c>
      <c r="N7" s="5">
        <f t="shared" si="1"/>
        <v>5</v>
      </c>
      <c r="O7" s="11">
        <f t="shared" si="8"/>
        <v>17</v>
      </c>
      <c r="P7" s="5">
        <f t="shared" si="2"/>
        <v>2.9772329246935203</v>
      </c>
      <c r="Q7" s="9">
        <f t="shared" si="3"/>
        <v>1</v>
      </c>
      <c r="R7" s="9">
        <f t="shared" si="4"/>
        <v>6</v>
      </c>
      <c r="T7" s="8" t="s">
        <v>42</v>
      </c>
      <c r="V7" s="5">
        <f>V5*100/(V5+V6)</f>
        <v>92.42199108469539</v>
      </c>
      <c r="W7"/>
      <c r="Y7" s="1" t="s">
        <v>43</v>
      </c>
      <c r="Z7" s="11">
        <f>SUM(N25:N31)</f>
        <v>25</v>
      </c>
      <c r="AA7" s="5">
        <f t="shared" si="5"/>
        <v>4.378283712784588</v>
      </c>
      <c r="AB7" s="11">
        <f>SUM(Q25:Q31)+SUM(R25:R31)</f>
        <v>29</v>
      </c>
      <c r="AC7" s="11">
        <f>100*SUM(R25:R31)/AB7</f>
        <v>93.10344827586206</v>
      </c>
    </row>
    <row r="8" spans="1:29" ht="15">
      <c r="A8" s="19">
        <v>32751</v>
      </c>
      <c r="B8"/>
      <c r="C8"/>
      <c r="D8" s="12">
        <v>1</v>
      </c>
      <c r="E8" s="12">
        <v>3</v>
      </c>
      <c r="F8"/>
      <c r="G8"/>
      <c r="H8"/>
      <c r="I8"/>
      <c r="J8" s="9">
        <f t="shared" si="6"/>
        <v>4</v>
      </c>
      <c r="K8" s="9">
        <f t="shared" si="0"/>
        <v>0</v>
      </c>
      <c r="L8" s="9">
        <f t="shared" si="7"/>
        <v>21</v>
      </c>
      <c r="M8" s="9">
        <f t="shared" si="7"/>
        <v>0</v>
      </c>
      <c r="N8" s="5">
        <f t="shared" si="1"/>
        <v>4</v>
      </c>
      <c r="O8" s="11">
        <f t="shared" si="8"/>
        <v>21</v>
      </c>
      <c r="P8" s="5">
        <f t="shared" si="2"/>
        <v>3.677758318739054</v>
      </c>
      <c r="Q8" s="9">
        <f t="shared" si="3"/>
        <v>0</v>
      </c>
      <c r="R8" s="9">
        <f t="shared" si="4"/>
        <v>4</v>
      </c>
      <c r="W8"/>
      <c r="X8" s="1" t="s">
        <v>44</v>
      </c>
      <c r="Z8" s="11">
        <f>SUM(N32:N38)</f>
        <v>27</v>
      </c>
      <c r="AA8" s="5">
        <f t="shared" si="5"/>
        <v>4.728546409807356</v>
      </c>
      <c r="AB8" s="11">
        <f>SUM(Q32:Q38)+SUM(R32:R38)</f>
        <v>41</v>
      </c>
      <c r="AC8" s="11">
        <f>100*SUM(R32:R38)/AB8</f>
        <v>82.92682926829268</v>
      </c>
    </row>
    <row r="9" spans="1:29" ht="15">
      <c r="A9" s="19">
        <v>32752</v>
      </c>
      <c r="B9"/>
      <c r="C9"/>
      <c r="D9" s="12">
        <v>3</v>
      </c>
      <c r="E9" s="12">
        <v>3</v>
      </c>
      <c r="F9"/>
      <c r="G9"/>
      <c r="H9"/>
      <c r="I9"/>
      <c r="J9" s="9">
        <f t="shared" si="6"/>
        <v>6</v>
      </c>
      <c r="K9" s="9">
        <f t="shared" si="0"/>
        <v>0</v>
      </c>
      <c r="L9" s="9">
        <f t="shared" si="7"/>
        <v>27</v>
      </c>
      <c r="M9" s="9">
        <f t="shared" si="7"/>
        <v>0</v>
      </c>
      <c r="N9" s="5">
        <f t="shared" si="1"/>
        <v>6</v>
      </c>
      <c r="O9" s="11">
        <f t="shared" si="8"/>
        <v>27</v>
      </c>
      <c r="P9" s="5">
        <f t="shared" si="2"/>
        <v>4.728546409807356</v>
      </c>
      <c r="Q9" s="9">
        <f t="shared" si="3"/>
        <v>0</v>
      </c>
      <c r="R9" s="9">
        <f t="shared" si="4"/>
        <v>6</v>
      </c>
      <c r="T9" s="8" t="s">
        <v>45</v>
      </c>
      <c r="V9" s="5"/>
      <c r="W9"/>
      <c r="Y9" s="1" t="s">
        <v>46</v>
      </c>
      <c r="Z9" s="11">
        <f>SUM(N39:N45)</f>
        <v>121</v>
      </c>
      <c r="AA9" s="5">
        <f t="shared" si="5"/>
        <v>21.19089316987741</v>
      </c>
      <c r="AB9" s="11">
        <f>SUM(Q39:Q45)+SUM(R39:R45)</f>
        <v>125</v>
      </c>
      <c r="AC9" s="11">
        <f>100*SUM(R39:R45)/AB9</f>
        <v>98.4</v>
      </c>
    </row>
    <row r="10" spans="1:29" ht="15">
      <c r="A10" s="19">
        <v>32753</v>
      </c>
      <c r="B10" s="12">
        <v>1</v>
      </c>
      <c r="C10"/>
      <c r="D10" s="12">
        <v>7</v>
      </c>
      <c r="E10" s="12">
        <v>7</v>
      </c>
      <c r="F10" s="12"/>
      <c r="G10" s="12"/>
      <c r="H10" s="12"/>
      <c r="I10" s="12"/>
      <c r="J10" s="9">
        <f t="shared" si="6"/>
        <v>13</v>
      </c>
      <c r="K10" s="9">
        <f t="shared" si="0"/>
        <v>0</v>
      </c>
      <c r="L10" s="9">
        <f t="shared" si="7"/>
        <v>40</v>
      </c>
      <c r="M10" s="9">
        <f t="shared" si="7"/>
        <v>0</v>
      </c>
      <c r="N10" s="5">
        <f t="shared" si="1"/>
        <v>13</v>
      </c>
      <c r="O10" s="11">
        <f t="shared" si="8"/>
        <v>40</v>
      </c>
      <c r="P10" s="5">
        <f t="shared" si="2"/>
        <v>7.005253940455342</v>
      </c>
      <c r="Q10" s="9">
        <f t="shared" si="3"/>
        <v>1</v>
      </c>
      <c r="R10" s="9">
        <f t="shared" si="4"/>
        <v>14</v>
      </c>
      <c r="U10" s="8" t="s">
        <v>4</v>
      </c>
      <c r="V10" s="5">
        <f>100*(+E103/(E103+D103))</f>
        <v>57.71704180064309</v>
      </c>
      <c r="W10"/>
      <c r="X10" s="8" t="s">
        <v>47</v>
      </c>
      <c r="Z10" s="11">
        <f>SUM(N46:N52)</f>
        <v>64</v>
      </c>
      <c r="AA10" s="5">
        <f t="shared" si="5"/>
        <v>11.208406304728546</v>
      </c>
      <c r="AB10" s="11">
        <f>SUM(Q46:Q52)+SUM(R46:R52)</f>
        <v>72</v>
      </c>
      <c r="AC10" s="11">
        <f>100*SUM(R46:R52)/AB10</f>
        <v>94.44444444444444</v>
      </c>
    </row>
    <row r="11" spans="1:29" ht="15">
      <c r="A11" s="19">
        <v>32754</v>
      </c>
      <c r="B11"/>
      <c r="C11" s="12">
        <v>1</v>
      </c>
      <c r="D11" s="12">
        <v>4</v>
      </c>
      <c r="E11" s="12">
        <v>11</v>
      </c>
      <c r="F11"/>
      <c r="G11"/>
      <c r="H11"/>
      <c r="I11"/>
      <c r="J11" s="9">
        <f t="shared" si="6"/>
        <v>14</v>
      </c>
      <c r="K11" s="9">
        <f t="shared" si="0"/>
        <v>0</v>
      </c>
      <c r="L11" s="9">
        <f t="shared" si="7"/>
        <v>54</v>
      </c>
      <c r="M11" s="9">
        <f t="shared" si="7"/>
        <v>0</v>
      </c>
      <c r="N11" s="5">
        <f t="shared" si="1"/>
        <v>14</v>
      </c>
      <c r="O11" s="11">
        <f t="shared" si="8"/>
        <v>54</v>
      </c>
      <c r="P11" s="5">
        <f t="shared" si="2"/>
        <v>9.457092819614711</v>
      </c>
      <c r="Q11" s="9">
        <f t="shared" si="3"/>
        <v>1</v>
      </c>
      <c r="R11" s="9">
        <f t="shared" si="4"/>
        <v>15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46</v>
      </c>
      <c r="AA11" s="5">
        <f t="shared" si="5"/>
        <v>8.056042031523642</v>
      </c>
      <c r="AB11" s="11">
        <f>SUM(Q53:Q59)+SUM(R53:R59)</f>
        <v>50</v>
      </c>
      <c r="AC11" s="11">
        <f>100*SUM(R53:R59)/AB11</f>
        <v>96</v>
      </c>
    </row>
    <row r="12" spans="1:29" ht="15">
      <c r="A12" s="19">
        <v>32755</v>
      </c>
      <c r="B12" s="12">
        <v>1</v>
      </c>
      <c r="C12" s="12">
        <v>1</v>
      </c>
      <c r="D12"/>
      <c r="E12" s="12">
        <v>9</v>
      </c>
      <c r="F12"/>
      <c r="G12"/>
      <c r="H12"/>
      <c r="I12"/>
      <c r="J12" s="9">
        <f t="shared" si="6"/>
        <v>7</v>
      </c>
      <c r="K12" s="9">
        <f t="shared" si="0"/>
        <v>0</v>
      </c>
      <c r="L12" s="9">
        <f t="shared" si="7"/>
        <v>61</v>
      </c>
      <c r="M12" s="9">
        <f t="shared" si="7"/>
        <v>0</v>
      </c>
      <c r="N12" s="5">
        <f t="shared" si="1"/>
        <v>7</v>
      </c>
      <c r="O12" s="11">
        <f t="shared" si="8"/>
        <v>61</v>
      </c>
      <c r="P12" s="5">
        <f t="shared" si="2"/>
        <v>10.683012259194395</v>
      </c>
      <c r="Q12" s="9">
        <f t="shared" si="3"/>
        <v>2</v>
      </c>
      <c r="R12" s="9">
        <f t="shared" si="4"/>
        <v>9</v>
      </c>
      <c r="U12" s="8" t="s">
        <v>50</v>
      </c>
      <c r="V12" s="5">
        <f>100*((E103+I103)/(E103+D103+I103+H103))</f>
        <v>57.71704180064309</v>
      </c>
      <c r="W12"/>
      <c r="X12" s="8" t="s">
        <v>51</v>
      </c>
      <c r="Z12" s="11">
        <f>SUM(N60:N66)</f>
        <v>29</v>
      </c>
      <c r="AA12" s="5">
        <f t="shared" si="5"/>
        <v>5.078809106830122</v>
      </c>
      <c r="AB12" s="11">
        <f>SUM(Q60:Q66)+SUM(R60:R66)</f>
        <v>35</v>
      </c>
      <c r="AC12" s="11">
        <f>100*SUM(R60:R66)/AB12</f>
        <v>91.42857142857143</v>
      </c>
    </row>
    <row r="13" spans="1:29" ht="15">
      <c r="A13" s="19">
        <v>32756</v>
      </c>
      <c r="B13" s="12">
        <v>1</v>
      </c>
      <c r="C13"/>
      <c r="D13"/>
      <c r="E13" s="12">
        <v>1</v>
      </c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61</v>
      </c>
      <c r="M13" s="9">
        <f t="shared" si="7"/>
        <v>0</v>
      </c>
      <c r="N13" s="5">
        <f t="shared" si="1"/>
        <v>0</v>
      </c>
      <c r="O13" s="11">
        <f t="shared" si="8"/>
        <v>61</v>
      </c>
      <c r="P13" s="5">
        <f t="shared" si="2"/>
        <v>10.683012259194395</v>
      </c>
      <c r="Q13" s="9">
        <f t="shared" si="3"/>
        <v>1</v>
      </c>
      <c r="R13" s="9">
        <f t="shared" si="4"/>
        <v>1</v>
      </c>
      <c r="W13"/>
      <c r="Y13" s="8" t="s">
        <v>52</v>
      </c>
      <c r="Z13" s="11">
        <f>SUM(N67:N73)</f>
        <v>14</v>
      </c>
      <c r="AA13" s="5">
        <f t="shared" si="5"/>
        <v>2.4518388791593697</v>
      </c>
      <c r="AB13" s="11">
        <f>SUM(Q67:Q73)+SUM(R67:R73)</f>
        <v>14</v>
      </c>
      <c r="AC13" s="11">
        <f>100*SUM(R67:R73)/AB13</f>
        <v>100</v>
      </c>
    </row>
    <row r="14" spans="1:29" ht="15">
      <c r="A14" s="19">
        <v>32757</v>
      </c>
      <c r="B14"/>
      <c r="C14"/>
      <c r="D14" s="12">
        <v>1</v>
      </c>
      <c r="E14" s="12">
        <v>1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63</v>
      </c>
      <c r="M14" s="9">
        <f t="shared" si="7"/>
        <v>0</v>
      </c>
      <c r="N14" s="5">
        <f t="shared" si="1"/>
        <v>2</v>
      </c>
      <c r="O14" s="11">
        <f t="shared" si="8"/>
        <v>63</v>
      </c>
      <c r="P14" s="5">
        <f t="shared" si="2"/>
        <v>11.033274956217163</v>
      </c>
      <c r="Q14" s="9">
        <f t="shared" si="3"/>
        <v>0</v>
      </c>
      <c r="R14" s="9">
        <f t="shared" si="4"/>
        <v>2</v>
      </c>
      <c r="T14" s="8"/>
      <c r="W14"/>
      <c r="X14" s="8" t="s">
        <v>53</v>
      </c>
      <c r="Z14" s="11">
        <f>SUM(N74:N80)</f>
        <v>10</v>
      </c>
      <c r="AA14" s="5">
        <f t="shared" si="5"/>
        <v>1.7513134851138354</v>
      </c>
      <c r="AB14" s="11">
        <f>SUM(Q74:Q80)+SUM(R74:R80)</f>
        <v>14</v>
      </c>
      <c r="AC14" s="11">
        <f>100*SUM(R74:R80)/AB14</f>
        <v>85.71428571428571</v>
      </c>
    </row>
    <row r="15" spans="1:29" ht="15">
      <c r="A15" s="19">
        <v>32758</v>
      </c>
      <c r="B15" s="12">
        <v>2</v>
      </c>
      <c r="C15" s="12">
        <v>2</v>
      </c>
      <c r="D15" s="12">
        <v>31</v>
      </c>
      <c r="E15" s="12">
        <v>20</v>
      </c>
      <c r="F15"/>
      <c r="G15"/>
      <c r="H15" s="12"/>
      <c r="I15" s="12"/>
      <c r="J15" s="9">
        <f t="shared" si="6"/>
        <v>47</v>
      </c>
      <c r="K15" s="9">
        <f t="shared" si="0"/>
        <v>0</v>
      </c>
      <c r="L15" s="9">
        <f t="shared" si="7"/>
        <v>110</v>
      </c>
      <c r="M15" s="9">
        <f t="shared" si="7"/>
        <v>0</v>
      </c>
      <c r="N15" s="5">
        <f t="shared" si="1"/>
        <v>47</v>
      </c>
      <c r="O15" s="11">
        <f t="shared" si="8"/>
        <v>110</v>
      </c>
      <c r="P15" s="5">
        <f t="shared" si="2"/>
        <v>19.26444833625219</v>
      </c>
      <c r="Q15" s="9">
        <f t="shared" si="3"/>
        <v>4</v>
      </c>
      <c r="R15" s="9">
        <f t="shared" si="4"/>
        <v>51</v>
      </c>
      <c r="T15" s="8"/>
      <c r="W15"/>
      <c r="Y15" s="8" t="s">
        <v>54</v>
      </c>
      <c r="Z15" s="11">
        <f>SUM(N81:N87)</f>
        <v>6</v>
      </c>
      <c r="AA15" s="5">
        <f t="shared" si="5"/>
        <v>1.0507880910683012</v>
      </c>
      <c r="AB15" s="11">
        <f>SUM(Q81:Q87)+SUM(R81:R87)</f>
        <v>10</v>
      </c>
      <c r="AC15" s="11">
        <f>100*SUM(R81:R87)/AB15</f>
        <v>80</v>
      </c>
    </row>
    <row r="16" spans="1:29" ht="15">
      <c r="A16" s="19">
        <v>32759</v>
      </c>
      <c r="B16" s="12">
        <v>1</v>
      </c>
      <c r="C16" s="12">
        <v>2</v>
      </c>
      <c r="D16" s="12">
        <v>22</v>
      </c>
      <c r="E16" s="12">
        <v>12</v>
      </c>
      <c r="F16"/>
      <c r="G16"/>
      <c r="H16"/>
      <c r="I16"/>
      <c r="J16" s="9">
        <f t="shared" si="6"/>
        <v>31</v>
      </c>
      <c r="K16" s="9">
        <f t="shared" si="0"/>
        <v>0</v>
      </c>
      <c r="L16" s="9">
        <f t="shared" si="7"/>
        <v>141</v>
      </c>
      <c r="M16" s="9">
        <f t="shared" si="7"/>
        <v>0</v>
      </c>
      <c r="N16" s="5">
        <f t="shared" si="1"/>
        <v>31</v>
      </c>
      <c r="O16" s="11">
        <f t="shared" si="8"/>
        <v>141</v>
      </c>
      <c r="P16" s="5">
        <f t="shared" si="2"/>
        <v>24.69352014010508</v>
      </c>
      <c r="Q16" s="9">
        <f t="shared" si="3"/>
        <v>3</v>
      </c>
      <c r="R16" s="9">
        <f t="shared" si="4"/>
        <v>34</v>
      </c>
      <c r="X16" s="8" t="s">
        <v>55</v>
      </c>
      <c r="Z16" s="11">
        <f>SUM(N88:N94)</f>
        <v>1</v>
      </c>
      <c r="AA16" s="5">
        <f t="shared" si="5"/>
        <v>0.17513134851138354</v>
      </c>
      <c r="AB16" s="11">
        <f>SUM(Q88:Q94)+SUM(R88:R94)</f>
        <v>1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3</v>
      </c>
      <c r="E17" s="12">
        <v>9</v>
      </c>
      <c r="F17" s="12"/>
      <c r="G17"/>
      <c r="H17" s="12"/>
      <c r="I17" s="12"/>
      <c r="J17" s="9">
        <f t="shared" si="6"/>
        <v>12</v>
      </c>
      <c r="K17" s="9">
        <f t="shared" si="0"/>
        <v>0</v>
      </c>
      <c r="L17" s="9">
        <f t="shared" si="7"/>
        <v>153</v>
      </c>
      <c r="M17" s="9">
        <f t="shared" si="7"/>
        <v>0</v>
      </c>
      <c r="N17" s="5">
        <f t="shared" si="1"/>
        <v>12</v>
      </c>
      <c r="O17" s="11">
        <f t="shared" si="8"/>
        <v>153</v>
      </c>
      <c r="P17" s="5">
        <f t="shared" si="2"/>
        <v>26.79509632224168</v>
      </c>
      <c r="Q17" s="9">
        <f t="shared" si="3"/>
        <v>0</v>
      </c>
      <c r="R17" s="9">
        <f t="shared" si="4"/>
        <v>12</v>
      </c>
      <c r="T17" s="8"/>
      <c r="X17"/>
      <c r="Y17" s="8" t="s">
        <v>56</v>
      </c>
      <c r="Z17" s="11">
        <f>SUM(N95:N101)</f>
        <v>3</v>
      </c>
      <c r="AA17" s="5">
        <f t="shared" si="5"/>
        <v>0.5253940455341506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 s="12">
        <v>2</v>
      </c>
      <c r="C18"/>
      <c r="D18" s="12">
        <v>11</v>
      </c>
      <c r="E18" s="12">
        <v>21</v>
      </c>
      <c r="F18"/>
      <c r="G18"/>
      <c r="H18"/>
      <c r="I18"/>
      <c r="J18" s="9">
        <f t="shared" si="6"/>
        <v>30</v>
      </c>
      <c r="K18" s="9">
        <f t="shared" si="0"/>
        <v>0</v>
      </c>
      <c r="L18" s="9">
        <f t="shared" si="7"/>
        <v>183</v>
      </c>
      <c r="M18" s="9">
        <f t="shared" si="7"/>
        <v>0</v>
      </c>
      <c r="N18" s="5">
        <f t="shared" si="1"/>
        <v>30</v>
      </c>
      <c r="O18" s="11">
        <f t="shared" si="8"/>
        <v>183</v>
      </c>
      <c r="P18" s="5">
        <f t="shared" si="2"/>
        <v>32.04903677758319</v>
      </c>
      <c r="Q18" s="9">
        <f t="shared" si="3"/>
        <v>2</v>
      </c>
      <c r="R18" s="9">
        <f t="shared" si="4"/>
        <v>32</v>
      </c>
      <c r="T18" s="8"/>
      <c r="Y18" s="8" t="s">
        <v>57</v>
      </c>
      <c r="Z18" s="9">
        <f>SUM(Z4:Z17)</f>
        <v>571</v>
      </c>
      <c r="AA18" s="9">
        <f>SUM(AA4:AA17)</f>
        <v>100.00000000000001</v>
      </c>
    </row>
    <row r="19" spans="1:29" ht="15">
      <c r="A19" s="19">
        <v>32762</v>
      </c>
      <c r="B19" s="12">
        <v>2</v>
      </c>
      <c r="C19" s="12">
        <v>1</v>
      </c>
      <c r="D19" s="12">
        <v>4</v>
      </c>
      <c r="E19" s="12">
        <v>6</v>
      </c>
      <c r="F19"/>
      <c r="G19"/>
      <c r="H19"/>
      <c r="I19"/>
      <c r="J19" s="9">
        <f t="shared" si="6"/>
        <v>7</v>
      </c>
      <c r="K19" s="9">
        <f t="shared" si="0"/>
        <v>0</v>
      </c>
      <c r="L19" s="9">
        <f t="shared" si="7"/>
        <v>190</v>
      </c>
      <c r="M19" s="9">
        <f t="shared" si="7"/>
        <v>0</v>
      </c>
      <c r="N19" s="5">
        <f t="shared" si="1"/>
        <v>7</v>
      </c>
      <c r="O19" s="11">
        <f t="shared" si="8"/>
        <v>190</v>
      </c>
      <c r="P19" s="5">
        <f t="shared" si="2"/>
        <v>33.274956217162874</v>
      </c>
      <c r="Q19" s="9">
        <f t="shared" si="3"/>
        <v>3</v>
      </c>
      <c r="R19" s="9">
        <f t="shared" si="4"/>
        <v>10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2</v>
      </c>
      <c r="E20" s="12">
        <v>7</v>
      </c>
      <c r="F20" s="12"/>
      <c r="G20" s="12"/>
      <c r="H20" s="12"/>
      <c r="I20" s="12"/>
      <c r="J20" s="9">
        <f t="shared" si="6"/>
        <v>9</v>
      </c>
      <c r="K20" s="9">
        <f t="shared" si="0"/>
        <v>0</v>
      </c>
      <c r="L20" s="9">
        <f t="shared" si="7"/>
        <v>199</v>
      </c>
      <c r="M20" s="9">
        <f t="shared" si="7"/>
        <v>0</v>
      </c>
      <c r="N20" s="5">
        <f t="shared" si="1"/>
        <v>9</v>
      </c>
      <c r="O20" s="11">
        <f t="shared" si="8"/>
        <v>199</v>
      </c>
      <c r="P20" s="5">
        <f t="shared" si="2"/>
        <v>34.85113835376532</v>
      </c>
      <c r="Q20" s="9">
        <f t="shared" si="3"/>
        <v>0</v>
      </c>
      <c r="R20" s="9">
        <f t="shared" si="4"/>
        <v>9</v>
      </c>
      <c r="T20" s="8"/>
    </row>
    <row r="21" spans="1:25" ht="15">
      <c r="A21" s="19">
        <v>32764</v>
      </c>
      <c r="B21"/>
      <c r="C21"/>
      <c r="D21"/>
      <c r="E21" s="12">
        <v>7</v>
      </c>
      <c r="F21"/>
      <c r="G21"/>
      <c r="H21"/>
      <c r="I21"/>
      <c r="J21" s="9">
        <f aca="true" t="shared" si="9" ref="J21:J36">-B21-C21+D21+E21</f>
        <v>7</v>
      </c>
      <c r="K21" s="9">
        <f t="shared" si="0"/>
        <v>0</v>
      </c>
      <c r="L21" s="9">
        <f t="shared" si="7"/>
        <v>206</v>
      </c>
      <c r="M21" s="9">
        <f t="shared" si="7"/>
        <v>0</v>
      </c>
      <c r="N21" s="5">
        <f t="shared" si="1"/>
        <v>7</v>
      </c>
      <c r="O21" s="11">
        <f t="shared" si="8"/>
        <v>206</v>
      </c>
      <c r="P21" s="5">
        <f t="shared" si="2"/>
        <v>36.077057793345006</v>
      </c>
      <c r="Q21" s="9">
        <f t="shared" si="3"/>
        <v>0</v>
      </c>
      <c r="R21" s="9">
        <f t="shared" si="4"/>
        <v>7</v>
      </c>
      <c r="T21" s="8"/>
      <c r="X21"/>
      <c r="Y21"/>
    </row>
    <row r="22" spans="1:25" ht="15">
      <c r="A22" s="19">
        <v>32765</v>
      </c>
      <c r="B22"/>
      <c r="C22"/>
      <c r="D22" s="12">
        <v>1</v>
      </c>
      <c r="E22" s="12">
        <v>7</v>
      </c>
      <c r="F22"/>
      <c r="G22"/>
      <c r="H22"/>
      <c r="I22"/>
      <c r="J22" s="9">
        <f t="shared" si="9"/>
        <v>8</v>
      </c>
      <c r="K22" s="9">
        <f t="shared" si="0"/>
        <v>0</v>
      </c>
      <c r="L22" s="9">
        <f t="shared" si="7"/>
        <v>214</v>
      </c>
      <c r="M22" s="9">
        <f t="shared" si="7"/>
        <v>0</v>
      </c>
      <c r="N22" s="5">
        <f t="shared" si="1"/>
        <v>8</v>
      </c>
      <c r="O22" s="11">
        <f t="shared" si="8"/>
        <v>214</v>
      </c>
      <c r="P22" s="5">
        <f t="shared" si="2"/>
        <v>37.478108581436075</v>
      </c>
      <c r="Q22" s="9">
        <f t="shared" si="3"/>
        <v>0</v>
      </c>
      <c r="R22" s="9">
        <f t="shared" si="4"/>
        <v>8</v>
      </c>
      <c r="X22"/>
      <c r="Y22"/>
    </row>
    <row r="23" spans="1:25" ht="15">
      <c r="A23" s="19">
        <v>32766</v>
      </c>
      <c r="B23"/>
      <c r="C23" s="12">
        <v>1</v>
      </c>
      <c r="D23" s="12">
        <v>1</v>
      </c>
      <c r="E23" s="12">
        <v>7</v>
      </c>
      <c r="F23"/>
      <c r="G23" s="12"/>
      <c r="H23" s="12"/>
      <c r="I23" s="12"/>
      <c r="J23" s="9">
        <f t="shared" si="9"/>
        <v>7</v>
      </c>
      <c r="K23" s="9">
        <f t="shared" si="0"/>
        <v>0</v>
      </c>
      <c r="L23" s="9">
        <f t="shared" si="7"/>
        <v>221</v>
      </c>
      <c r="M23" s="9">
        <f t="shared" si="7"/>
        <v>0</v>
      </c>
      <c r="N23" s="5">
        <f t="shared" si="1"/>
        <v>7</v>
      </c>
      <c r="O23" s="11">
        <f t="shared" si="8"/>
        <v>221</v>
      </c>
      <c r="P23" s="5">
        <f t="shared" si="2"/>
        <v>38.70402802101576</v>
      </c>
      <c r="Q23" s="9">
        <f t="shared" si="3"/>
        <v>1</v>
      </c>
      <c r="R23" s="9">
        <f t="shared" si="4"/>
        <v>8</v>
      </c>
      <c r="T23" s="8"/>
      <c r="X23"/>
      <c r="Y23"/>
    </row>
    <row r="24" spans="1:25" ht="15">
      <c r="A24" s="19">
        <v>32767</v>
      </c>
      <c r="B24" s="12">
        <v>1</v>
      </c>
      <c r="C24"/>
      <c r="D24"/>
      <c r="E24" s="12">
        <v>5</v>
      </c>
      <c r="F24" s="12"/>
      <c r="G24"/>
      <c r="H24" s="12"/>
      <c r="I24" s="12"/>
      <c r="J24" s="9">
        <f t="shared" si="9"/>
        <v>4</v>
      </c>
      <c r="K24" s="9">
        <f t="shared" si="0"/>
        <v>0</v>
      </c>
      <c r="L24" s="9">
        <f t="shared" si="7"/>
        <v>225</v>
      </c>
      <c r="M24" s="9">
        <f t="shared" si="7"/>
        <v>0</v>
      </c>
      <c r="N24" s="5">
        <f t="shared" si="1"/>
        <v>4</v>
      </c>
      <c r="O24" s="11">
        <f t="shared" si="8"/>
        <v>225</v>
      </c>
      <c r="P24" s="5">
        <f t="shared" si="2"/>
        <v>39.404553415061294</v>
      </c>
      <c r="Q24" s="9">
        <f t="shared" si="3"/>
        <v>1</v>
      </c>
      <c r="R24" s="9">
        <f t="shared" si="4"/>
        <v>5</v>
      </c>
      <c r="T24" s="8"/>
      <c r="X24"/>
      <c r="Y24"/>
    </row>
    <row r="25" spans="1:25" ht="15">
      <c r="A25" s="19">
        <v>32768</v>
      </c>
      <c r="B25"/>
      <c r="C25"/>
      <c r="D25" s="12">
        <v>1</v>
      </c>
      <c r="E25"/>
      <c r="F25"/>
      <c r="G25"/>
      <c r="H25"/>
      <c r="I25"/>
      <c r="J25" s="9">
        <f t="shared" si="9"/>
        <v>1</v>
      </c>
      <c r="K25" s="9">
        <f t="shared" si="0"/>
        <v>0</v>
      </c>
      <c r="L25" s="9">
        <f aca="true" t="shared" si="10" ref="L25:M44">L24+J25</f>
        <v>226</v>
      </c>
      <c r="M25" s="9">
        <f t="shared" si="10"/>
        <v>0</v>
      </c>
      <c r="N25" s="5">
        <f t="shared" si="1"/>
        <v>1</v>
      </c>
      <c r="O25" s="11">
        <f t="shared" si="8"/>
        <v>226</v>
      </c>
      <c r="P25" s="5">
        <f t="shared" si="2"/>
        <v>39.57968476357268</v>
      </c>
      <c r="Q25" s="9">
        <f t="shared" si="3"/>
        <v>0</v>
      </c>
      <c r="R25" s="9">
        <f t="shared" si="4"/>
        <v>1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/>
      <c r="E26"/>
      <c r="F26"/>
      <c r="G26" s="12"/>
      <c r="H26" s="12"/>
      <c r="I26" s="12"/>
      <c r="J26" s="9">
        <f t="shared" si="9"/>
        <v>-1</v>
      </c>
      <c r="K26" s="9">
        <f t="shared" si="0"/>
        <v>0</v>
      </c>
      <c r="L26" s="9">
        <f t="shared" si="10"/>
        <v>225</v>
      </c>
      <c r="M26" s="9">
        <f t="shared" si="10"/>
        <v>0</v>
      </c>
      <c r="N26" s="5">
        <f t="shared" si="1"/>
        <v>-1</v>
      </c>
      <c r="O26" s="11">
        <f t="shared" si="8"/>
        <v>225</v>
      </c>
      <c r="P26" s="5">
        <f t="shared" si="2"/>
        <v>39.404553415061294</v>
      </c>
      <c r="Q26" s="9">
        <f t="shared" si="3"/>
        <v>1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 s="12">
        <v>1</v>
      </c>
      <c r="F27"/>
      <c r="G27"/>
      <c r="H27"/>
      <c r="I27"/>
      <c r="J27" s="9">
        <f t="shared" si="9"/>
        <v>1</v>
      </c>
      <c r="K27" s="9">
        <f t="shared" si="0"/>
        <v>0</v>
      </c>
      <c r="L27" s="9">
        <f t="shared" si="10"/>
        <v>226</v>
      </c>
      <c r="M27" s="9">
        <f t="shared" si="10"/>
        <v>0</v>
      </c>
      <c r="N27" s="5">
        <f t="shared" si="1"/>
        <v>1</v>
      </c>
      <c r="O27" s="11">
        <f t="shared" si="8"/>
        <v>226</v>
      </c>
      <c r="P27" s="5">
        <f t="shared" si="2"/>
        <v>39.57968476357268</v>
      </c>
      <c r="Q27" s="9">
        <f t="shared" si="3"/>
        <v>0</v>
      </c>
      <c r="R27" s="9">
        <f t="shared" si="4"/>
        <v>1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5</v>
      </c>
      <c r="E28" s="12">
        <v>4</v>
      </c>
      <c r="F28"/>
      <c r="G28"/>
      <c r="H28"/>
      <c r="I28"/>
      <c r="J28" s="9">
        <f t="shared" si="9"/>
        <v>8</v>
      </c>
      <c r="K28" s="9">
        <f t="shared" si="0"/>
        <v>0</v>
      </c>
      <c r="L28" s="9">
        <f t="shared" si="10"/>
        <v>234</v>
      </c>
      <c r="M28" s="9">
        <f t="shared" si="10"/>
        <v>0</v>
      </c>
      <c r="N28" s="5">
        <f t="shared" si="1"/>
        <v>8</v>
      </c>
      <c r="O28" s="11">
        <f t="shared" si="8"/>
        <v>234</v>
      </c>
      <c r="P28" s="5">
        <f t="shared" si="2"/>
        <v>40.98073555166375</v>
      </c>
      <c r="Q28" s="9">
        <f t="shared" si="3"/>
        <v>1</v>
      </c>
      <c r="R28" s="9">
        <f t="shared" si="4"/>
        <v>9</v>
      </c>
      <c r="T28" s="8"/>
    </row>
    <row r="29" spans="1:18" ht="15">
      <c r="A29" s="19">
        <v>32772</v>
      </c>
      <c r="B29"/>
      <c r="C29"/>
      <c r="D29" s="12">
        <v>2</v>
      </c>
      <c r="E29" s="12">
        <v>4</v>
      </c>
      <c r="F29"/>
      <c r="G29"/>
      <c r="H29"/>
      <c r="I29"/>
      <c r="J29" s="9">
        <f t="shared" si="9"/>
        <v>6</v>
      </c>
      <c r="K29" s="9">
        <f t="shared" si="0"/>
        <v>0</v>
      </c>
      <c r="L29" s="9">
        <f t="shared" si="10"/>
        <v>240</v>
      </c>
      <c r="M29" s="9">
        <f t="shared" si="10"/>
        <v>0</v>
      </c>
      <c r="N29" s="5">
        <f t="shared" si="1"/>
        <v>6</v>
      </c>
      <c r="O29" s="11">
        <f t="shared" si="8"/>
        <v>240</v>
      </c>
      <c r="P29" s="5">
        <f t="shared" si="2"/>
        <v>42.03152364273205</v>
      </c>
      <c r="Q29" s="9">
        <f t="shared" si="3"/>
        <v>0</v>
      </c>
      <c r="R29" s="9">
        <f t="shared" si="4"/>
        <v>6</v>
      </c>
    </row>
    <row r="30" spans="1:20" ht="15">
      <c r="A30" s="19">
        <v>32773</v>
      </c>
      <c r="B30"/>
      <c r="C30"/>
      <c r="D30"/>
      <c r="E30" s="12">
        <v>2</v>
      </c>
      <c r="F30"/>
      <c r="G30"/>
      <c r="H30" s="12"/>
      <c r="I30" s="12"/>
      <c r="J30" s="9">
        <f t="shared" si="9"/>
        <v>2</v>
      </c>
      <c r="K30" s="9">
        <f t="shared" si="0"/>
        <v>0</v>
      </c>
      <c r="L30" s="9">
        <f t="shared" si="10"/>
        <v>242</v>
      </c>
      <c r="M30" s="9">
        <f t="shared" si="10"/>
        <v>0</v>
      </c>
      <c r="N30" s="5">
        <f t="shared" si="1"/>
        <v>2</v>
      </c>
      <c r="O30" s="11">
        <f t="shared" si="8"/>
        <v>242</v>
      </c>
      <c r="P30" s="5">
        <f t="shared" si="2"/>
        <v>42.38178633975482</v>
      </c>
      <c r="Q30" s="9">
        <f t="shared" si="3"/>
        <v>0</v>
      </c>
      <c r="R30" s="9">
        <f t="shared" si="4"/>
        <v>2</v>
      </c>
      <c r="T30" s="8"/>
    </row>
    <row r="31" spans="1:20" ht="15">
      <c r="A31" s="19">
        <v>32774</v>
      </c>
      <c r="B31"/>
      <c r="C31"/>
      <c r="D31" s="12">
        <v>6</v>
      </c>
      <c r="E31" s="12">
        <v>2</v>
      </c>
      <c r="F31"/>
      <c r="G31" s="12"/>
      <c r="H31" s="12"/>
      <c r="I31" s="12"/>
      <c r="J31" s="9">
        <f t="shared" si="9"/>
        <v>8</v>
      </c>
      <c r="K31" s="9">
        <f t="shared" si="0"/>
        <v>0</v>
      </c>
      <c r="L31" s="9">
        <f t="shared" si="10"/>
        <v>250</v>
      </c>
      <c r="M31" s="9">
        <f t="shared" si="10"/>
        <v>0</v>
      </c>
      <c r="N31" s="5">
        <f t="shared" si="1"/>
        <v>8</v>
      </c>
      <c r="O31" s="11">
        <f t="shared" si="8"/>
        <v>250</v>
      </c>
      <c r="P31" s="5">
        <f t="shared" si="2"/>
        <v>43.78283712784589</v>
      </c>
      <c r="Q31" s="9">
        <f t="shared" si="3"/>
        <v>0</v>
      </c>
      <c r="R31" s="9">
        <f t="shared" si="4"/>
        <v>8</v>
      </c>
      <c r="T31" s="8"/>
    </row>
    <row r="32" spans="1:18" ht="15">
      <c r="A32" s="19">
        <v>32775</v>
      </c>
      <c r="B32"/>
      <c r="C32" s="12">
        <v>2</v>
      </c>
      <c r="D32" s="12">
        <v>3</v>
      </c>
      <c r="E32" s="12">
        <v>1</v>
      </c>
      <c r="F32"/>
      <c r="G32"/>
      <c r="H32"/>
      <c r="I32"/>
      <c r="J32" s="9">
        <f t="shared" si="9"/>
        <v>2</v>
      </c>
      <c r="K32" s="9">
        <f t="shared" si="0"/>
        <v>0</v>
      </c>
      <c r="L32" s="9">
        <f t="shared" si="10"/>
        <v>252</v>
      </c>
      <c r="M32" s="9">
        <f t="shared" si="10"/>
        <v>0</v>
      </c>
      <c r="N32" s="5">
        <f t="shared" si="1"/>
        <v>2</v>
      </c>
      <c r="O32" s="11">
        <f t="shared" si="8"/>
        <v>252</v>
      </c>
      <c r="P32" s="5">
        <f t="shared" si="2"/>
        <v>44.13309982486865</v>
      </c>
      <c r="Q32" s="9">
        <f t="shared" si="3"/>
        <v>2</v>
      </c>
      <c r="R32" s="9">
        <f t="shared" si="4"/>
        <v>4</v>
      </c>
    </row>
    <row r="33" spans="1:18" ht="15">
      <c r="A33" s="19">
        <v>32776</v>
      </c>
      <c r="B33"/>
      <c r="C33" s="12">
        <v>1</v>
      </c>
      <c r="D33" s="12">
        <v>1</v>
      </c>
      <c r="E33" s="12">
        <v>4</v>
      </c>
      <c r="F33"/>
      <c r="G33"/>
      <c r="H33"/>
      <c r="I33"/>
      <c r="J33" s="9">
        <f t="shared" si="9"/>
        <v>4</v>
      </c>
      <c r="K33" s="9">
        <f t="shared" si="0"/>
        <v>0</v>
      </c>
      <c r="L33" s="9">
        <f t="shared" si="10"/>
        <v>256</v>
      </c>
      <c r="M33" s="9">
        <f t="shared" si="10"/>
        <v>0</v>
      </c>
      <c r="N33" s="5">
        <f t="shared" si="1"/>
        <v>4</v>
      </c>
      <c r="O33" s="11">
        <f t="shared" si="8"/>
        <v>256</v>
      </c>
      <c r="P33" s="5">
        <f t="shared" si="2"/>
        <v>44.833625218914186</v>
      </c>
      <c r="Q33" s="9">
        <f t="shared" si="3"/>
        <v>1</v>
      </c>
      <c r="R33" s="9">
        <f t="shared" si="4"/>
        <v>5</v>
      </c>
    </row>
    <row r="34" spans="1:18" ht="15">
      <c r="A34" s="19">
        <v>32777</v>
      </c>
      <c r="B34"/>
      <c r="C34"/>
      <c r="D34" s="12">
        <v>1</v>
      </c>
      <c r="E34"/>
      <c r="F34"/>
      <c r="G34"/>
      <c r="H34" s="12"/>
      <c r="I34" s="12"/>
      <c r="J34" s="9">
        <f t="shared" si="9"/>
        <v>1</v>
      </c>
      <c r="K34" s="9">
        <f t="shared" si="0"/>
        <v>0</v>
      </c>
      <c r="L34" s="9">
        <f t="shared" si="10"/>
        <v>257</v>
      </c>
      <c r="M34" s="9">
        <f t="shared" si="10"/>
        <v>0</v>
      </c>
      <c r="N34" s="5">
        <f t="shared" si="1"/>
        <v>1</v>
      </c>
      <c r="O34" s="11">
        <f t="shared" si="8"/>
        <v>257</v>
      </c>
      <c r="P34" s="5">
        <f t="shared" si="2"/>
        <v>45.00875656742557</v>
      </c>
      <c r="Q34" s="9">
        <f t="shared" si="3"/>
        <v>0</v>
      </c>
      <c r="R34" s="9">
        <f t="shared" si="4"/>
        <v>1</v>
      </c>
    </row>
    <row r="35" spans="1:18" ht="15">
      <c r="A35" s="19">
        <v>32778</v>
      </c>
      <c r="B35"/>
      <c r="C35"/>
      <c r="D35" s="12">
        <v>2</v>
      </c>
      <c r="E35" s="12">
        <v>1</v>
      </c>
      <c r="F35"/>
      <c r="G35"/>
      <c r="H35"/>
      <c r="I35"/>
      <c r="J35" s="9">
        <f t="shared" si="9"/>
        <v>3</v>
      </c>
      <c r="K35" s="9">
        <f t="shared" si="0"/>
        <v>0</v>
      </c>
      <c r="L35" s="9">
        <f t="shared" si="10"/>
        <v>260</v>
      </c>
      <c r="M35" s="9">
        <f t="shared" si="10"/>
        <v>0</v>
      </c>
      <c r="N35" s="5">
        <f t="shared" si="1"/>
        <v>3</v>
      </c>
      <c r="O35" s="11">
        <f t="shared" si="8"/>
        <v>260</v>
      </c>
      <c r="P35" s="5">
        <f t="shared" si="2"/>
        <v>45.53415061295972</v>
      </c>
      <c r="Q35" s="9">
        <f t="shared" si="3"/>
        <v>0</v>
      </c>
      <c r="R35" s="9">
        <f t="shared" si="4"/>
        <v>3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260</v>
      </c>
      <c r="M36" s="9">
        <f t="shared" si="10"/>
        <v>0</v>
      </c>
      <c r="N36" s="5">
        <f aca="true" t="shared" si="12" ref="N36:N67">(+J36+K36)*($J$103/($J$103+$K$103))</f>
        <v>0</v>
      </c>
      <c r="O36" s="11">
        <f t="shared" si="8"/>
        <v>260</v>
      </c>
      <c r="P36" s="5">
        <f aca="true" t="shared" si="13" ref="P36:P67">O36*100/$N$103</f>
        <v>45.53415061295972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 s="12">
        <v>1</v>
      </c>
      <c r="D37" s="12">
        <v>7</v>
      </c>
      <c r="E37" s="12">
        <v>6</v>
      </c>
      <c r="F37"/>
      <c r="G37"/>
      <c r="H37"/>
      <c r="I37"/>
      <c r="J37" s="9">
        <f aca="true" t="shared" si="16" ref="J37:J52">-B37-C37+D37+E37</f>
        <v>12</v>
      </c>
      <c r="K37" s="9">
        <f t="shared" si="11"/>
        <v>0</v>
      </c>
      <c r="L37" s="9">
        <f t="shared" si="10"/>
        <v>272</v>
      </c>
      <c r="M37" s="9">
        <f t="shared" si="10"/>
        <v>0</v>
      </c>
      <c r="N37" s="5">
        <f t="shared" si="12"/>
        <v>12</v>
      </c>
      <c r="O37" s="11">
        <f aca="true" t="shared" si="17" ref="O37:O68">O36+N37</f>
        <v>272</v>
      </c>
      <c r="P37" s="5">
        <f t="shared" si="13"/>
        <v>47.635726795096325</v>
      </c>
      <c r="Q37" s="9">
        <f t="shared" si="14"/>
        <v>1</v>
      </c>
      <c r="R37" s="9">
        <f t="shared" si="15"/>
        <v>13</v>
      </c>
    </row>
    <row r="38" spans="1:18" ht="15">
      <c r="A38" s="19">
        <v>32781</v>
      </c>
      <c r="B38" s="12">
        <v>3</v>
      </c>
      <c r="C38"/>
      <c r="D38" s="12">
        <v>3</v>
      </c>
      <c r="E38" s="12">
        <v>5</v>
      </c>
      <c r="F38"/>
      <c r="G38"/>
      <c r="H38" s="12"/>
      <c r="I38" s="12"/>
      <c r="J38" s="9">
        <f t="shared" si="16"/>
        <v>5</v>
      </c>
      <c r="K38" s="9">
        <f t="shared" si="11"/>
        <v>0</v>
      </c>
      <c r="L38" s="9">
        <f t="shared" si="10"/>
        <v>277</v>
      </c>
      <c r="M38" s="9">
        <f t="shared" si="10"/>
        <v>0</v>
      </c>
      <c r="N38" s="5">
        <f t="shared" si="12"/>
        <v>5</v>
      </c>
      <c r="O38" s="11">
        <f t="shared" si="17"/>
        <v>277</v>
      </c>
      <c r="P38" s="5">
        <f t="shared" si="13"/>
        <v>48.51138353765324</v>
      </c>
      <c r="Q38" s="9">
        <f t="shared" si="14"/>
        <v>3</v>
      </c>
      <c r="R38" s="9">
        <f t="shared" si="15"/>
        <v>8</v>
      </c>
    </row>
    <row r="39" spans="1:19" ht="15">
      <c r="A39" s="19">
        <v>32782</v>
      </c>
      <c r="B39"/>
      <c r="C39"/>
      <c r="D39" s="12">
        <v>2</v>
      </c>
      <c r="E39" s="12">
        <v>2</v>
      </c>
      <c r="F39"/>
      <c r="G39"/>
      <c r="H39"/>
      <c r="I39"/>
      <c r="J39" s="9">
        <f t="shared" si="16"/>
        <v>4</v>
      </c>
      <c r="K39" s="9">
        <f t="shared" si="11"/>
        <v>0</v>
      </c>
      <c r="L39" s="9">
        <f t="shared" si="10"/>
        <v>281</v>
      </c>
      <c r="M39" s="9">
        <f t="shared" si="10"/>
        <v>0</v>
      </c>
      <c r="N39" s="5">
        <f t="shared" si="12"/>
        <v>4</v>
      </c>
      <c r="O39" s="11">
        <f t="shared" si="17"/>
        <v>281</v>
      </c>
      <c r="P39" s="5">
        <f t="shared" si="13"/>
        <v>49.21190893169877</v>
      </c>
      <c r="Q39" s="9">
        <f t="shared" si="14"/>
        <v>0</v>
      </c>
      <c r="R39" s="9">
        <f t="shared" si="15"/>
        <v>4</v>
      </c>
      <c r="S39" s="8" t="s">
        <v>60</v>
      </c>
    </row>
    <row r="40" spans="1:18" ht="15">
      <c r="A40" s="19">
        <v>32783</v>
      </c>
      <c r="B40"/>
      <c r="C40"/>
      <c r="D40" s="12">
        <v>8</v>
      </c>
      <c r="E40" s="12">
        <v>3</v>
      </c>
      <c r="F40"/>
      <c r="G40"/>
      <c r="H40"/>
      <c r="I40"/>
      <c r="J40" s="9">
        <f t="shared" si="16"/>
        <v>11</v>
      </c>
      <c r="K40" s="9">
        <f t="shared" si="11"/>
        <v>0</v>
      </c>
      <c r="L40" s="9">
        <f t="shared" si="10"/>
        <v>292</v>
      </c>
      <c r="M40" s="9">
        <f t="shared" si="10"/>
        <v>0</v>
      </c>
      <c r="N40" s="5">
        <f t="shared" si="12"/>
        <v>11</v>
      </c>
      <c r="O40" s="11">
        <f t="shared" si="17"/>
        <v>292</v>
      </c>
      <c r="P40" s="5">
        <f t="shared" si="13"/>
        <v>51.13835376532399</v>
      </c>
      <c r="Q40" s="9">
        <f t="shared" si="14"/>
        <v>0</v>
      </c>
      <c r="R40" s="9">
        <f t="shared" si="15"/>
        <v>11</v>
      </c>
    </row>
    <row r="41" spans="1:18" ht="15">
      <c r="A41" s="19">
        <v>32784</v>
      </c>
      <c r="B41"/>
      <c r="C41"/>
      <c r="D41" s="12">
        <v>10</v>
      </c>
      <c r="E41" s="12">
        <v>19</v>
      </c>
      <c r="F41"/>
      <c r="G41"/>
      <c r="H41"/>
      <c r="I41"/>
      <c r="J41" s="9">
        <f t="shared" si="16"/>
        <v>29</v>
      </c>
      <c r="K41" s="9">
        <f t="shared" si="11"/>
        <v>0</v>
      </c>
      <c r="L41" s="9">
        <f t="shared" si="10"/>
        <v>321</v>
      </c>
      <c r="M41" s="9">
        <f t="shared" si="10"/>
        <v>0</v>
      </c>
      <c r="N41" s="5">
        <f t="shared" si="12"/>
        <v>29</v>
      </c>
      <c r="O41" s="11">
        <f t="shared" si="17"/>
        <v>321</v>
      </c>
      <c r="P41" s="5">
        <f t="shared" si="13"/>
        <v>56.21716287215411</v>
      </c>
      <c r="Q41" s="9">
        <f t="shared" si="14"/>
        <v>0</v>
      </c>
      <c r="R41" s="9">
        <f t="shared" si="15"/>
        <v>29</v>
      </c>
    </row>
    <row r="42" spans="1:18" ht="15">
      <c r="A42" s="19">
        <v>32785</v>
      </c>
      <c r="B42"/>
      <c r="C42"/>
      <c r="D42" s="12">
        <v>12</v>
      </c>
      <c r="E42" s="12">
        <v>32</v>
      </c>
      <c r="F42"/>
      <c r="G42"/>
      <c r="H42"/>
      <c r="I42" s="12"/>
      <c r="J42" s="9">
        <f t="shared" si="16"/>
        <v>44</v>
      </c>
      <c r="K42" s="9">
        <f t="shared" si="11"/>
        <v>0</v>
      </c>
      <c r="L42" s="9">
        <f t="shared" si="10"/>
        <v>365</v>
      </c>
      <c r="M42" s="9">
        <f t="shared" si="10"/>
        <v>0</v>
      </c>
      <c r="N42" s="5">
        <f t="shared" si="12"/>
        <v>44</v>
      </c>
      <c r="O42" s="11">
        <f t="shared" si="17"/>
        <v>365</v>
      </c>
      <c r="P42" s="5">
        <f t="shared" si="13"/>
        <v>63.922942206654994</v>
      </c>
      <c r="Q42" s="9">
        <f t="shared" si="14"/>
        <v>0</v>
      </c>
      <c r="R42" s="9">
        <f t="shared" si="15"/>
        <v>44</v>
      </c>
    </row>
    <row r="43" spans="1:18" ht="15">
      <c r="A43" s="19">
        <v>32786</v>
      </c>
      <c r="B43"/>
      <c r="C43" s="12">
        <v>1</v>
      </c>
      <c r="D43" s="12">
        <v>10</v>
      </c>
      <c r="E43" s="12">
        <v>13</v>
      </c>
      <c r="F43"/>
      <c r="G43"/>
      <c r="H43"/>
      <c r="I43"/>
      <c r="J43" s="9">
        <f t="shared" si="16"/>
        <v>22</v>
      </c>
      <c r="K43" s="9">
        <f t="shared" si="11"/>
        <v>0</v>
      </c>
      <c r="L43" s="9">
        <f t="shared" si="10"/>
        <v>387</v>
      </c>
      <c r="M43" s="9">
        <f t="shared" si="10"/>
        <v>0</v>
      </c>
      <c r="N43" s="5">
        <f t="shared" si="12"/>
        <v>22</v>
      </c>
      <c r="O43" s="11">
        <f t="shared" si="17"/>
        <v>387</v>
      </c>
      <c r="P43" s="5">
        <f t="shared" si="13"/>
        <v>67.77583187390543</v>
      </c>
      <c r="Q43" s="9">
        <f t="shared" si="14"/>
        <v>1</v>
      </c>
      <c r="R43" s="9">
        <f t="shared" si="15"/>
        <v>23</v>
      </c>
    </row>
    <row r="44" spans="1:18" ht="15">
      <c r="A44" s="19">
        <v>32787</v>
      </c>
      <c r="B44"/>
      <c r="C44"/>
      <c r="D44" s="12">
        <v>5</v>
      </c>
      <c r="E44" s="12">
        <v>3</v>
      </c>
      <c r="F44"/>
      <c r="G44"/>
      <c r="H44"/>
      <c r="I44"/>
      <c r="J44" s="9">
        <f t="shared" si="16"/>
        <v>8</v>
      </c>
      <c r="K44" s="9">
        <f t="shared" si="11"/>
        <v>0</v>
      </c>
      <c r="L44" s="9">
        <f t="shared" si="10"/>
        <v>395</v>
      </c>
      <c r="M44" s="9">
        <f t="shared" si="10"/>
        <v>0</v>
      </c>
      <c r="N44" s="5">
        <f t="shared" si="12"/>
        <v>8</v>
      </c>
      <c r="O44" s="11">
        <f t="shared" si="17"/>
        <v>395</v>
      </c>
      <c r="P44" s="5">
        <f t="shared" si="13"/>
        <v>69.1768826619965</v>
      </c>
      <c r="Q44" s="9">
        <f t="shared" si="14"/>
        <v>0</v>
      </c>
      <c r="R44" s="9">
        <f t="shared" si="15"/>
        <v>8</v>
      </c>
    </row>
    <row r="45" spans="1:18" ht="15">
      <c r="A45" s="19">
        <v>32788</v>
      </c>
      <c r="B45"/>
      <c r="C45" s="12">
        <v>1</v>
      </c>
      <c r="D45" s="12">
        <v>2</v>
      </c>
      <c r="E45" s="12">
        <v>2</v>
      </c>
      <c r="F45"/>
      <c r="G45"/>
      <c r="H45" s="12"/>
      <c r="I45" s="12"/>
      <c r="J45" s="9">
        <f t="shared" si="16"/>
        <v>3</v>
      </c>
      <c r="K45" s="9">
        <f t="shared" si="11"/>
        <v>0</v>
      </c>
      <c r="L45" s="9">
        <f aca="true" t="shared" si="18" ref="L45:M64">L44+J45</f>
        <v>398</v>
      </c>
      <c r="M45" s="9">
        <f t="shared" si="18"/>
        <v>0</v>
      </c>
      <c r="N45" s="5">
        <f t="shared" si="12"/>
        <v>3</v>
      </c>
      <c r="O45" s="11">
        <f t="shared" si="17"/>
        <v>398</v>
      </c>
      <c r="P45" s="5">
        <f t="shared" si="13"/>
        <v>69.70227670753064</v>
      </c>
      <c r="Q45" s="9">
        <f t="shared" si="14"/>
        <v>1</v>
      </c>
      <c r="R45" s="9">
        <f t="shared" si="15"/>
        <v>4</v>
      </c>
    </row>
    <row r="46" spans="1:18" ht="15">
      <c r="A46" s="19">
        <v>32789</v>
      </c>
      <c r="B46"/>
      <c r="C46"/>
      <c r="D46" s="12">
        <v>5</v>
      </c>
      <c r="E46" s="12">
        <v>1</v>
      </c>
      <c r="F46"/>
      <c r="G46"/>
      <c r="H46"/>
      <c r="I46"/>
      <c r="J46" s="9">
        <f t="shared" si="16"/>
        <v>6</v>
      </c>
      <c r="K46" s="9">
        <f t="shared" si="11"/>
        <v>0</v>
      </c>
      <c r="L46" s="9">
        <f t="shared" si="18"/>
        <v>404</v>
      </c>
      <c r="M46" s="9">
        <f t="shared" si="18"/>
        <v>0</v>
      </c>
      <c r="N46" s="5">
        <f t="shared" si="12"/>
        <v>6</v>
      </c>
      <c r="O46" s="11">
        <f t="shared" si="17"/>
        <v>404</v>
      </c>
      <c r="P46" s="5">
        <f t="shared" si="13"/>
        <v>70.75306479859896</v>
      </c>
      <c r="Q46" s="9">
        <f t="shared" si="14"/>
        <v>0</v>
      </c>
      <c r="R46" s="9">
        <f t="shared" si="15"/>
        <v>6</v>
      </c>
    </row>
    <row r="47" spans="1:18" ht="15">
      <c r="A47" s="19">
        <v>32790</v>
      </c>
      <c r="B47"/>
      <c r="C47"/>
      <c r="D47" s="12">
        <v>2</v>
      </c>
      <c r="E47" s="12">
        <v>4</v>
      </c>
      <c r="F47"/>
      <c r="G47"/>
      <c r="H47"/>
      <c r="I47"/>
      <c r="J47" s="9">
        <f t="shared" si="16"/>
        <v>6</v>
      </c>
      <c r="K47" s="9">
        <f t="shared" si="11"/>
        <v>0</v>
      </c>
      <c r="L47" s="9">
        <f t="shared" si="18"/>
        <v>410</v>
      </c>
      <c r="M47" s="9">
        <f t="shared" si="18"/>
        <v>0</v>
      </c>
      <c r="N47" s="5">
        <f t="shared" si="12"/>
        <v>6</v>
      </c>
      <c r="O47" s="11">
        <f t="shared" si="17"/>
        <v>410</v>
      </c>
      <c r="P47" s="5">
        <f t="shared" si="13"/>
        <v>71.80385288966725</v>
      </c>
      <c r="Q47" s="9">
        <f t="shared" si="14"/>
        <v>0</v>
      </c>
      <c r="R47" s="9">
        <f t="shared" si="15"/>
        <v>6</v>
      </c>
    </row>
    <row r="48" spans="1:18" ht="15">
      <c r="A48" s="19">
        <v>32791</v>
      </c>
      <c r="B48" s="12">
        <v>1</v>
      </c>
      <c r="C48" s="12">
        <v>1</v>
      </c>
      <c r="D48" s="12">
        <v>4</v>
      </c>
      <c r="E48" s="12">
        <v>2</v>
      </c>
      <c r="F48"/>
      <c r="G48"/>
      <c r="H48"/>
      <c r="I48"/>
      <c r="J48" s="9">
        <f t="shared" si="16"/>
        <v>4</v>
      </c>
      <c r="K48" s="9">
        <f t="shared" si="11"/>
        <v>0</v>
      </c>
      <c r="L48" s="9">
        <f t="shared" si="18"/>
        <v>414</v>
      </c>
      <c r="M48" s="9">
        <f t="shared" si="18"/>
        <v>0</v>
      </c>
      <c r="N48" s="5">
        <f t="shared" si="12"/>
        <v>4</v>
      </c>
      <c r="O48" s="11">
        <f t="shared" si="17"/>
        <v>414</v>
      </c>
      <c r="P48" s="5">
        <f t="shared" si="13"/>
        <v>72.50437828371278</v>
      </c>
      <c r="Q48" s="9">
        <f t="shared" si="14"/>
        <v>2</v>
      </c>
      <c r="R48" s="9">
        <f t="shared" si="15"/>
        <v>6</v>
      </c>
    </row>
    <row r="49" spans="1:18" ht="15">
      <c r="A49" s="19">
        <v>32792</v>
      </c>
      <c r="B49"/>
      <c r="C49"/>
      <c r="D49" s="12">
        <v>10</v>
      </c>
      <c r="E49" s="12">
        <v>3</v>
      </c>
      <c r="F49"/>
      <c r="G49"/>
      <c r="H49" s="12"/>
      <c r="I49" s="12"/>
      <c r="J49" s="9">
        <f t="shared" si="16"/>
        <v>13</v>
      </c>
      <c r="K49" s="9">
        <f t="shared" si="11"/>
        <v>0</v>
      </c>
      <c r="L49" s="9">
        <f t="shared" si="18"/>
        <v>427</v>
      </c>
      <c r="M49" s="9">
        <f t="shared" si="18"/>
        <v>0</v>
      </c>
      <c r="N49" s="5">
        <f t="shared" si="12"/>
        <v>13</v>
      </c>
      <c r="O49" s="11">
        <f t="shared" si="17"/>
        <v>427</v>
      </c>
      <c r="P49" s="5">
        <f t="shared" si="13"/>
        <v>74.78108581436076</v>
      </c>
      <c r="Q49" s="9">
        <f t="shared" si="14"/>
        <v>0</v>
      </c>
      <c r="R49" s="9">
        <f t="shared" si="15"/>
        <v>13</v>
      </c>
    </row>
    <row r="50" spans="1:18" ht="15">
      <c r="A50" s="19">
        <v>32793</v>
      </c>
      <c r="B50" s="12">
        <v>1</v>
      </c>
      <c r="C50"/>
      <c r="D50" s="12">
        <v>2</v>
      </c>
      <c r="E50" s="12">
        <v>7</v>
      </c>
      <c r="F50"/>
      <c r="G50"/>
      <c r="H50"/>
      <c r="I50"/>
      <c r="J50" s="9">
        <f t="shared" si="16"/>
        <v>8</v>
      </c>
      <c r="K50" s="9">
        <f t="shared" si="11"/>
        <v>0</v>
      </c>
      <c r="L50" s="9">
        <f t="shared" si="18"/>
        <v>435</v>
      </c>
      <c r="M50" s="9">
        <f t="shared" si="18"/>
        <v>0</v>
      </c>
      <c r="N50" s="5">
        <f t="shared" si="12"/>
        <v>8</v>
      </c>
      <c r="O50" s="11">
        <f t="shared" si="17"/>
        <v>435</v>
      </c>
      <c r="P50" s="5">
        <f t="shared" si="13"/>
        <v>76.18213660245183</v>
      </c>
      <c r="Q50" s="9">
        <f t="shared" si="14"/>
        <v>1</v>
      </c>
      <c r="R50" s="9">
        <f t="shared" si="15"/>
        <v>9</v>
      </c>
    </row>
    <row r="51" spans="1:18" ht="15">
      <c r="A51" s="19">
        <v>32794</v>
      </c>
      <c r="B51"/>
      <c r="C51"/>
      <c r="D51" s="12">
        <v>7</v>
      </c>
      <c r="E51" s="12">
        <v>6</v>
      </c>
      <c r="F51"/>
      <c r="G51"/>
      <c r="H51"/>
      <c r="I51"/>
      <c r="J51" s="9">
        <f t="shared" si="16"/>
        <v>13</v>
      </c>
      <c r="K51" s="9">
        <f t="shared" si="11"/>
        <v>0</v>
      </c>
      <c r="L51" s="9">
        <f t="shared" si="18"/>
        <v>448</v>
      </c>
      <c r="M51" s="9">
        <f t="shared" si="18"/>
        <v>0</v>
      </c>
      <c r="N51" s="5">
        <f t="shared" si="12"/>
        <v>13</v>
      </c>
      <c r="O51" s="11">
        <f t="shared" si="17"/>
        <v>448</v>
      </c>
      <c r="P51" s="5">
        <f t="shared" si="13"/>
        <v>78.45884413309983</v>
      </c>
      <c r="Q51" s="9">
        <f t="shared" si="14"/>
        <v>0</v>
      </c>
      <c r="R51" s="9">
        <f t="shared" si="15"/>
        <v>13</v>
      </c>
    </row>
    <row r="52" spans="1:18" ht="15">
      <c r="A52" s="19">
        <v>32795</v>
      </c>
      <c r="B52"/>
      <c r="C52" s="12">
        <v>1</v>
      </c>
      <c r="D52" s="12">
        <v>8</v>
      </c>
      <c r="E52" s="12">
        <v>7</v>
      </c>
      <c r="F52" s="12"/>
      <c r="G52"/>
      <c r="H52" s="12"/>
      <c r="I52" s="12"/>
      <c r="J52" s="9">
        <f t="shared" si="16"/>
        <v>14</v>
      </c>
      <c r="K52" s="9">
        <f t="shared" si="11"/>
        <v>0</v>
      </c>
      <c r="L52" s="9">
        <f t="shared" si="18"/>
        <v>462</v>
      </c>
      <c r="M52" s="9">
        <f t="shared" si="18"/>
        <v>0</v>
      </c>
      <c r="N52" s="5">
        <f t="shared" si="12"/>
        <v>14</v>
      </c>
      <c r="O52" s="11">
        <f t="shared" si="17"/>
        <v>462</v>
      </c>
      <c r="P52" s="5">
        <f t="shared" si="13"/>
        <v>80.9106830122592</v>
      </c>
      <c r="Q52" s="9">
        <f t="shared" si="14"/>
        <v>1</v>
      </c>
      <c r="R52" s="9">
        <f t="shared" si="15"/>
        <v>15</v>
      </c>
    </row>
    <row r="53" spans="1:19" ht="15">
      <c r="A53" s="19">
        <v>32796</v>
      </c>
      <c r="B53" s="12">
        <v>1</v>
      </c>
      <c r="C53"/>
      <c r="D53" s="12">
        <v>1</v>
      </c>
      <c r="E53" s="12">
        <v>8</v>
      </c>
      <c r="F53"/>
      <c r="G53"/>
      <c r="H53"/>
      <c r="I53"/>
      <c r="J53" s="9">
        <f aca="true" t="shared" si="19" ref="J53:J68">-B53-C53+D53+E53</f>
        <v>8</v>
      </c>
      <c r="K53" s="9">
        <f t="shared" si="11"/>
        <v>0</v>
      </c>
      <c r="L53" s="9">
        <f t="shared" si="18"/>
        <v>470</v>
      </c>
      <c r="M53" s="9">
        <f t="shared" si="18"/>
        <v>0</v>
      </c>
      <c r="N53" s="5">
        <f t="shared" si="12"/>
        <v>8</v>
      </c>
      <c r="O53" s="11">
        <f t="shared" si="17"/>
        <v>470</v>
      </c>
      <c r="P53" s="5">
        <f t="shared" si="13"/>
        <v>82.31173380035027</v>
      </c>
      <c r="Q53" s="9">
        <f t="shared" si="14"/>
        <v>1</v>
      </c>
      <c r="R53" s="9">
        <f t="shared" si="15"/>
        <v>9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4</v>
      </c>
      <c r="E54" s="12">
        <v>5</v>
      </c>
      <c r="F54"/>
      <c r="G54"/>
      <c r="H54" s="12"/>
      <c r="I54" s="12"/>
      <c r="J54" s="9">
        <f t="shared" si="19"/>
        <v>8</v>
      </c>
      <c r="K54" s="9">
        <f t="shared" si="11"/>
        <v>0</v>
      </c>
      <c r="L54" s="9">
        <f t="shared" si="18"/>
        <v>478</v>
      </c>
      <c r="M54" s="9">
        <f t="shared" si="18"/>
        <v>0</v>
      </c>
      <c r="N54" s="5">
        <f t="shared" si="12"/>
        <v>8</v>
      </c>
      <c r="O54" s="11">
        <f t="shared" si="17"/>
        <v>478</v>
      </c>
      <c r="P54" s="5">
        <f t="shared" si="13"/>
        <v>83.71278458844134</v>
      </c>
      <c r="Q54" s="9">
        <f t="shared" si="14"/>
        <v>1</v>
      </c>
      <c r="R54" s="9">
        <f t="shared" si="15"/>
        <v>9</v>
      </c>
    </row>
    <row r="55" spans="1:18" ht="15">
      <c r="A55" s="19">
        <v>32798</v>
      </c>
      <c r="B55"/>
      <c r="C55"/>
      <c r="D55" s="12">
        <v>3</v>
      </c>
      <c r="E55" s="12">
        <v>3</v>
      </c>
      <c r="F55"/>
      <c r="G55"/>
      <c r="H55"/>
      <c r="I55"/>
      <c r="J55" s="9">
        <f t="shared" si="19"/>
        <v>6</v>
      </c>
      <c r="K55" s="9">
        <f t="shared" si="11"/>
        <v>0</v>
      </c>
      <c r="L55" s="9">
        <f t="shared" si="18"/>
        <v>484</v>
      </c>
      <c r="M55" s="9">
        <f t="shared" si="18"/>
        <v>0</v>
      </c>
      <c r="N55" s="5">
        <f t="shared" si="12"/>
        <v>6</v>
      </c>
      <c r="O55" s="11">
        <f t="shared" si="17"/>
        <v>484</v>
      </c>
      <c r="P55" s="5">
        <f t="shared" si="13"/>
        <v>84.76357267950964</v>
      </c>
      <c r="Q55" s="9">
        <f t="shared" si="14"/>
        <v>0</v>
      </c>
      <c r="R55" s="9">
        <f t="shared" si="15"/>
        <v>6</v>
      </c>
    </row>
    <row r="56" spans="1:18" ht="15">
      <c r="A56" s="19">
        <v>32799</v>
      </c>
      <c r="B56"/>
      <c r="C56"/>
      <c r="D56"/>
      <c r="E56" s="12">
        <v>7</v>
      </c>
      <c r="F56"/>
      <c r="G56"/>
      <c r="H56"/>
      <c r="I56"/>
      <c r="J56" s="9">
        <f t="shared" si="19"/>
        <v>7</v>
      </c>
      <c r="K56" s="9">
        <f t="shared" si="11"/>
        <v>0</v>
      </c>
      <c r="L56" s="9">
        <f t="shared" si="18"/>
        <v>491</v>
      </c>
      <c r="M56" s="9">
        <f t="shared" si="18"/>
        <v>0</v>
      </c>
      <c r="N56" s="5">
        <f t="shared" si="12"/>
        <v>7</v>
      </c>
      <c r="O56" s="11">
        <f t="shared" si="17"/>
        <v>491</v>
      </c>
      <c r="P56" s="5">
        <f t="shared" si="13"/>
        <v>85.98949211908932</v>
      </c>
      <c r="Q56" s="9">
        <f t="shared" si="14"/>
        <v>0</v>
      </c>
      <c r="R56" s="9">
        <f t="shared" si="15"/>
        <v>7</v>
      </c>
    </row>
    <row r="57" spans="1:18" ht="15">
      <c r="A57" s="19">
        <v>32800</v>
      </c>
      <c r="B57"/>
      <c r="C57"/>
      <c r="D57"/>
      <c r="E57" s="12">
        <v>4</v>
      </c>
      <c r="F57"/>
      <c r="G57"/>
      <c r="H57"/>
      <c r="I57"/>
      <c r="J57" s="9">
        <f t="shared" si="19"/>
        <v>4</v>
      </c>
      <c r="K57" s="9">
        <f t="shared" si="11"/>
        <v>0</v>
      </c>
      <c r="L57" s="9">
        <f t="shared" si="18"/>
        <v>495</v>
      </c>
      <c r="M57" s="9">
        <f t="shared" si="18"/>
        <v>0</v>
      </c>
      <c r="N57" s="5">
        <f t="shared" si="12"/>
        <v>4</v>
      </c>
      <c r="O57" s="11">
        <f t="shared" si="17"/>
        <v>495</v>
      </c>
      <c r="P57" s="5">
        <f t="shared" si="13"/>
        <v>86.69001751313485</v>
      </c>
      <c r="Q57" s="9">
        <f t="shared" si="14"/>
        <v>0</v>
      </c>
      <c r="R57" s="9">
        <f t="shared" si="15"/>
        <v>4</v>
      </c>
    </row>
    <row r="58" spans="1:18" ht="15">
      <c r="A58" s="19">
        <v>32801</v>
      </c>
      <c r="B58"/>
      <c r="C58"/>
      <c r="D58" s="12">
        <v>3</v>
      </c>
      <c r="E58" s="12">
        <v>9</v>
      </c>
      <c r="F58"/>
      <c r="G58"/>
      <c r="H58" s="12"/>
      <c r="I58" s="12"/>
      <c r="J58" s="9">
        <f t="shared" si="19"/>
        <v>12</v>
      </c>
      <c r="K58" s="9">
        <f t="shared" si="11"/>
        <v>0</v>
      </c>
      <c r="L58" s="9">
        <f t="shared" si="18"/>
        <v>507</v>
      </c>
      <c r="M58" s="9">
        <f t="shared" si="18"/>
        <v>0</v>
      </c>
      <c r="N58" s="5">
        <f t="shared" si="12"/>
        <v>12</v>
      </c>
      <c r="O58" s="11">
        <f t="shared" si="17"/>
        <v>507</v>
      </c>
      <c r="P58" s="5">
        <f t="shared" si="13"/>
        <v>88.79159369527146</v>
      </c>
      <c r="Q58" s="9">
        <f t="shared" si="14"/>
        <v>0</v>
      </c>
      <c r="R58" s="9">
        <f t="shared" si="15"/>
        <v>12</v>
      </c>
    </row>
    <row r="59" spans="1:18" ht="15">
      <c r="A59" s="19">
        <v>32802</v>
      </c>
      <c r="B59"/>
      <c r="C59"/>
      <c r="D59" s="12">
        <v>1</v>
      </c>
      <c r="E59"/>
      <c r="F59"/>
      <c r="G59"/>
      <c r="H59"/>
      <c r="I59"/>
      <c r="J59" s="9">
        <f t="shared" si="19"/>
        <v>1</v>
      </c>
      <c r="K59" s="9">
        <f t="shared" si="11"/>
        <v>0</v>
      </c>
      <c r="L59" s="9">
        <f t="shared" si="18"/>
        <v>508</v>
      </c>
      <c r="M59" s="9">
        <f t="shared" si="18"/>
        <v>0</v>
      </c>
      <c r="N59" s="5">
        <f t="shared" si="12"/>
        <v>1</v>
      </c>
      <c r="O59" s="11">
        <f t="shared" si="17"/>
        <v>508</v>
      </c>
      <c r="P59" s="5">
        <f t="shared" si="13"/>
        <v>88.96672504378283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 s="12">
        <v>1</v>
      </c>
      <c r="C60" s="12">
        <v>1</v>
      </c>
      <c r="D60" s="12">
        <v>5</v>
      </c>
      <c r="E60" s="12">
        <v>5</v>
      </c>
      <c r="F60"/>
      <c r="G60"/>
      <c r="H60"/>
      <c r="I60"/>
      <c r="J60" s="9">
        <f t="shared" si="19"/>
        <v>8</v>
      </c>
      <c r="K60" s="9">
        <f t="shared" si="11"/>
        <v>0</v>
      </c>
      <c r="L60" s="9">
        <f t="shared" si="18"/>
        <v>516</v>
      </c>
      <c r="M60" s="9">
        <f t="shared" si="18"/>
        <v>0</v>
      </c>
      <c r="N60" s="5">
        <f t="shared" si="12"/>
        <v>8</v>
      </c>
      <c r="O60" s="11">
        <f t="shared" si="17"/>
        <v>516</v>
      </c>
      <c r="P60" s="5">
        <f t="shared" si="13"/>
        <v>90.3677758318739</v>
      </c>
      <c r="Q60" s="9">
        <f t="shared" si="14"/>
        <v>2</v>
      </c>
      <c r="R60" s="9">
        <f t="shared" si="15"/>
        <v>10</v>
      </c>
    </row>
    <row r="61" spans="1:18" ht="15">
      <c r="A61" s="19">
        <v>32804</v>
      </c>
      <c r="B61"/>
      <c r="C61"/>
      <c r="D61" s="12">
        <v>4</v>
      </c>
      <c r="E61" s="12">
        <v>3</v>
      </c>
      <c r="F61"/>
      <c r="G61"/>
      <c r="H61"/>
      <c r="I61"/>
      <c r="J61" s="9">
        <f t="shared" si="19"/>
        <v>7</v>
      </c>
      <c r="K61" s="9">
        <f t="shared" si="11"/>
        <v>0</v>
      </c>
      <c r="L61" s="9">
        <f t="shared" si="18"/>
        <v>523</v>
      </c>
      <c r="M61" s="9">
        <f t="shared" si="18"/>
        <v>0</v>
      </c>
      <c r="N61" s="5">
        <f t="shared" si="12"/>
        <v>7</v>
      </c>
      <c r="O61" s="11">
        <f t="shared" si="17"/>
        <v>523</v>
      </c>
      <c r="P61" s="5">
        <f t="shared" si="13"/>
        <v>91.59369527145358</v>
      </c>
      <c r="Q61" s="9">
        <f t="shared" si="14"/>
        <v>0</v>
      </c>
      <c r="R61" s="9">
        <f t="shared" si="15"/>
        <v>7</v>
      </c>
    </row>
    <row r="62" spans="1:18" ht="15">
      <c r="A62" s="19">
        <v>32805</v>
      </c>
      <c r="B62"/>
      <c r="C62"/>
      <c r="D62" s="12">
        <v>3</v>
      </c>
      <c r="E62" s="12">
        <v>3</v>
      </c>
      <c r="F62"/>
      <c r="G62"/>
      <c r="H62"/>
      <c r="I62"/>
      <c r="J62" s="9">
        <f t="shared" si="19"/>
        <v>6</v>
      </c>
      <c r="K62" s="9">
        <f t="shared" si="11"/>
        <v>0</v>
      </c>
      <c r="L62" s="9">
        <f t="shared" si="18"/>
        <v>529</v>
      </c>
      <c r="M62" s="9">
        <f t="shared" si="18"/>
        <v>0</v>
      </c>
      <c r="N62" s="5">
        <f t="shared" si="12"/>
        <v>6</v>
      </c>
      <c r="O62" s="11">
        <f t="shared" si="17"/>
        <v>529</v>
      </c>
      <c r="P62" s="5">
        <f t="shared" si="13"/>
        <v>92.6444833625219</v>
      </c>
      <c r="Q62" s="9">
        <f t="shared" si="14"/>
        <v>0</v>
      </c>
      <c r="R62" s="9">
        <f t="shared" si="15"/>
        <v>6</v>
      </c>
    </row>
    <row r="63" spans="1:18" ht="15">
      <c r="A63" s="19">
        <v>32806</v>
      </c>
      <c r="B63" s="12">
        <v>1</v>
      </c>
      <c r="C63"/>
      <c r="D63" s="12">
        <v>3</v>
      </c>
      <c r="E63"/>
      <c r="F63"/>
      <c r="G63" s="12"/>
      <c r="H63" s="12"/>
      <c r="I63" s="12"/>
      <c r="J63" s="9">
        <f t="shared" si="19"/>
        <v>2</v>
      </c>
      <c r="K63" s="9">
        <f t="shared" si="11"/>
        <v>0</v>
      </c>
      <c r="L63" s="9">
        <f t="shared" si="18"/>
        <v>531</v>
      </c>
      <c r="M63" s="9">
        <f t="shared" si="18"/>
        <v>0</v>
      </c>
      <c r="N63" s="5">
        <f t="shared" si="12"/>
        <v>2</v>
      </c>
      <c r="O63" s="11">
        <f t="shared" si="17"/>
        <v>531</v>
      </c>
      <c r="P63" s="5">
        <f t="shared" si="13"/>
        <v>92.99474605954465</v>
      </c>
      <c r="Q63" s="9">
        <f t="shared" si="14"/>
        <v>1</v>
      </c>
      <c r="R63" s="9">
        <f t="shared" si="15"/>
        <v>3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531</v>
      </c>
      <c r="M64" s="9">
        <f t="shared" si="18"/>
        <v>0</v>
      </c>
      <c r="N64" s="5">
        <f t="shared" si="12"/>
        <v>0</v>
      </c>
      <c r="O64" s="11">
        <f t="shared" si="17"/>
        <v>531</v>
      </c>
      <c r="P64" s="5">
        <f t="shared" si="13"/>
        <v>92.99474605954465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 s="12">
        <v>2</v>
      </c>
      <c r="E65" s="12">
        <v>1</v>
      </c>
      <c r="F65"/>
      <c r="G65"/>
      <c r="H65"/>
      <c r="I65"/>
      <c r="J65" s="9">
        <f t="shared" si="19"/>
        <v>3</v>
      </c>
      <c r="K65" s="9">
        <f t="shared" si="11"/>
        <v>0</v>
      </c>
      <c r="L65" s="9">
        <f aca="true" t="shared" si="20" ref="L65:M84">L64+J65</f>
        <v>534</v>
      </c>
      <c r="M65" s="9">
        <f t="shared" si="20"/>
        <v>0</v>
      </c>
      <c r="N65" s="5">
        <f t="shared" si="12"/>
        <v>3</v>
      </c>
      <c r="O65" s="11">
        <f t="shared" si="17"/>
        <v>534</v>
      </c>
      <c r="P65" s="5">
        <f t="shared" si="13"/>
        <v>93.52014010507881</v>
      </c>
      <c r="Q65" s="9">
        <f t="shared" si="14"/>
        <v>0</v>
      </c>
      <c r="R65" s="9">
        <f t="shared" si="15"/>
        <v>3</v>
      </c>
    </row>
    <row r="66" spans="1:18" ht="15">
      <c r="A66" s="19">
        <v>32809</v>
      </c>
      <c r="B66"/>
      <c r="C66"/>
      <c r="D66" s="12">
        <v>1</v>
      </c>
      <c r="E66" s="12">
        <v>2</v>
      </c>
      <c r="F66"/>
      <c r="G66" s="12"/>
      <c r="H66" s="12"/>
      <c r="I66" s="12"/>
      <c r="J66" s="9">
        <f t="shared" si="19"/>
        <v>3</v>
      </c>
      <c r="K66" s="9">
        <f t="shared" si="11"/>
        <v>0</v>
      </c>
      <c r="L66" s="9">
        <f t="shared" si="20"/>
        <v>537</v>
      </c>
      <c r="M66" s="9">
        <f t="shared" si="20"/>
        <v>0</v>
      </c>
      <c r="N66" s="5">
        <f t="shared" si="12"/>
        <v>3</v>
      </c>
      <c r="O66" s="11">
        <f t="shared" si="17"/>
        <v>537</v>
      </c>
      <c r="P66" s="5">
        <f t="shared" si="13"/>
        <v>94.04553415061297</v>
      </c>
      <c r="Q66" s="9">
        <f t="shared" si="14"/>
        <v>0</v>
      </c>
      <c r="R66" s="9">
        <f t="shared" si="15"/>
        <v>3</v>
      </c>
    </row>
    <row r="67" spans="1:19" ht="15">
      <c r="A67" s="19">
        <v>32810</v>
      </c>
      <c r="B67"/>
      <c r="C67"/>
      <c r="D67" s="12">
        <v>3</v>
      </c>
      <c r="E67" s="12">
        <v>3</v>
      </c>
      <c r="F67"/>
      <c r="G67"/>
      <c r="H67"/>
      <c r="I67"/>
      <c r="J67" s="9">
        <f t="shared" si="19"/>
        <v>6</v>
      </c>
      <c r="K67" s="9">
        <f t="shared" si="11"/>
        <v>0</v>
      </c>
      <c r="L67" s="9">
        <f t="shared" si="20"/>
        <v>543</v>
      </c>
      <c r="M67" s="9">
        <f t="shared" si="20"/>
        <v>0</v>
      </c>
      <c r="N67" s="5">
        <f t="shared" si="12"/>
        <v>6</v>
      </c>
      <c r="O67" s="11">
        <f t="shared" si="17"/>
        <v>543</v>
      </c>
      <c r="P67" s="5">
        <f t="shared" si="13"/>
        <v>95.09632224168126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1</v>
      </c>
      <c r="E68" s="12">
        <v>2</v>
      </c>
      <c r="F68"/>
      <c r="G68"/>
      <c r="H68"/>
      <c r="I68"/>
      <c r="J68" s="9">
        <f t="shared" si="19"/>
        <v>3</v>
      </c>
      <c r="K68" s="9">
        <f aca="true" t="shared" si="21" ref="K68:K101">-F68-G68+H68+I68</f>
        <v>0</v>
      </c>
      <c r="L68" s="9">
        <f t="shared" si="20"/>
        <v>546</v>
      </c>
      <c r="M68" s="9">
        <f t="shared" si="20"/>
        <v>0</v>
      </c>
      <c r="N68" s="5">
        <f aca="true" t="shared" si="22" ref="N68:N101">(+J68+K68)*($J$103/($J$103+$K$103))</f>
        <v>3</v>
      </c>
      <c r="O68" s="11">
        <f t="shared" si="17"/>
        <v>546</v>
      </c>
      <c r="P68" s="5">
        <f aca="true" t="shared" si="23" ref="P68:P101">O68*100/$N$103</f>
        <v>95.6217162872154</v>
      </c>
      <c r="Q68" s="9">
        <f aca="true" t="shared" si="24" ref="Q68:Q101">+B68+C68+F68+G68</f>
        <v>0</v>
      </c>
      <c r="R68" s="9">
        <f aca="true" t="shared" si="25" ref="R68:R101">D68+E68+H68+I68</f>
        <v>3</v>
      </c>
    </row>
    <row r="69" spans="1:18" ht="15">
      <c r="A69" s="19">
        <v>32812</v>
      </c>
      <c r="B69"/>
      <c r="C69"/>
      <c r="D69" s="12">
        <v>1</v>
      </c>
      <c r="E69"/>
      <c r="F69"/>
      <c r="G69"/>
      <c r="H69"/>
      <c r="I69"/>
      <c r="J69" s="9">
        <f aca="true" t="shared" si="26" ref="J69:J84">-B69-C69+D69+E69</f>
        <v>1</v>
      </c>
      <c r="K69" s="9">
        <f t="shared" si="21"/>
        <v>0</v>
      </c>
      <c r="L69" s="9">
        <f t="shared" si="20"/>
        <v>547</v>
      </c>
      <c r="M69" s="9">
        <f t="shared" si="20"/>
        <v>0</v>
      </c>
      <c r="N69" s="5">
        <f t="shared" si="22"/>
        <v>1</v>
      </c>
      <c r="O69" s="11">
        <f aca="true" t="shared" si="27" ref="O69:O101">O68+N69</f>
        <v>547</v>
      </c>
      <c r="P69" s="5">
        <f t="shared" si="23"/>
        <v>95.79684763572679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2</v>
      </c>
      <c r="E70"/>
      <c r="F70" s="12"/>
      <c r="G70"/>
      <c r="H70" s="12"/>
      <c r="I70" s="12"/>
      <c r="J70" s="9">
        <f t="shared" si="26"/>
        <v>2</v>
      </c>
      <c r="K70" s="9">
        <f t="shared" si="21"/>
        <v>0</v>
      </c>
      <c r="L70" s="9">
        <f t="shared" si="20"/>
        <v>549</v>
      </c>
      <c r="M70" s="9">
        <f t="shared" si="20"/>
        <v>0</v>
      </c>
      <c r="N70" s="5">
        <f t="shared" si="22"/>
        <v>2</v>
      </c>
      <c r="O70" s="11">
        <f t="shared" si="27"/>
        <v>549</v>
      </c>
      <c r="P70" s="5">
        <f t="shared" si="23"/>
        <v>96.14711033274956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 s="12">
        <v>1</v>
      </c>
      <c r="E71"/>
      <c r="F71"/>
      <c r="G71"/>
      <c r="H71"/>
      <c r="I71"/>
      <c r="J71" s="9">
        <f t="shared" si="26"/>
        <v>1</v>
      </c>
      <c r="K71" s="9">
        <f t="shared" si="21"/>
        <v>0</v>
      </c>
      <c r="L71" s="9">
        <f t="shared" si="20"/>
        <v>550</v>
      </c>
      <c r="M71" s="9">
        <f t="shared" si="20"/>
        <v>0</v>
      </c>
      <c r="N71" s="5">
        <f t="shared" si="22"/>
        <v>1</v>
      </c>
      <c r="O71" s="11">
        <f t="shared" si="27"/>
        <v>550</v>
      </c>
      <c r="P71" s="5">
        <f t="shared" si="23"/>
        <v>96.32224168126095</v>
      </c>
      <c r="Q71" s="9">
        <f t="shared" si="24"/>
        <v>0</v>
      </c>
      <c r="R71" s="9">
        <f t="shared" si="25"/>
        <v>1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550</v>
      </c>
      <c r="M72" s="9">
        <f t="shared" si="20"/>
        <v>0</v>
      </c>
      <c r="N72" s="5">
        <f t="shared" si="22"/>
        <v>0</v>
      </c>
      <c r="O72" s="11">
        <f t="shared" si="27"/>
        <v>550</v>
      </c>
      <c r="P72" s="5">
        <f t="shared" si="23"/>
        <v>96.32224168126095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/>
      <c r="J73" s="9">
        <f t="shared" si="26"/>
        <v>1</v>
      </c>
      <c r="K73" s="9">
        <f t="shared" si="21"/>
        <v>0</v>
      </c>
      <c r="L73" s="9">
        <f t="shared" si="20"/>
        <v>551</v>
      </c>
      <c r="M73" s="9">
        <f t="shared" si="20"/>
        <v>0</v>
      </c>
      <c r="N73" s="5">
        <f t="shared" si="22"/>
        <v>1</v>
      </c>
      <c r="O73" s="11">
        <f t="shared" si="27"/>
        <v>551</v>
      </c>
      <c r="P73" s="5">
        <f t="shared" si="23"/>
        <v>96.49737302977233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551</v>
      </c>
      <c r="M74" s="9">
        <f t="shared" si="20"/>
        <v>0</v>
      </c>
      <c r="N74" s="5">
        <f t="shared" si="22"/>
        <v>0</v>
      </c>
      <c r="O74" s="11">
        <f t="shared" si="27"/>
        <v>551</v>
      </c>
      <c r="P74" s="5">
        <f t="shared" si="23"/>
        <v>96.49737302977233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551</v>
      </c>
      <c r="M75" s="9">
        <f t="shared" si="20"/>
        <v>0</v>
      </c>
      <c r="N75" s="5">
        <f t="shared" si="22"/>
        <v>0</v>
      </c>
      <c r="O75" s="11">
        <f t="shared" si="27"/>
        <v>551</v>
      </c>
      <c r="P75" s="5">
        <f t="shared" si="23"/>
        <v>96.49737302977233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551</v>
      </c>
      <c r="M76" s="9">
        <f t="shared" si="20"/>
        <v>0</v>
      </c>
      <c r="N76" s="5">
        <f t="shared" si="22"/>
        <v>0</v>
      </c>
      <c r="O76" s="11">
        <f t="shared" si="27"/>
        <v>551</v>
      </c>
      <c r="P76" s="5">
        <f t="shared" si="23"/>
        <v>96.49737302977233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551</v>
      </c>
      <c r="M77" s="9">
        <f t="shared" si="20"/>
        <v>0</v>
      </c>
      <c r="N77" s="5">
        <f t="shared" si="22"/>
        <v>0</v>
      </c>
      <c r="O77" s="11">
        <f t="shared" si="27"/>
        <v>551</v>
      </c>
      <c r="P77" s="5">
        <f t="shared" si="23"/>
        <v>96.49737302977233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/>
      <c r="D78" s="12">
        <v>2</v>
      </c>
      <c r="E78" s="12">
        <v>2</v>
      </c>
      <c r="F78"/>
      <c r="G78" s="12"/>
      <c r="H78" s="12"/>
      <c r="I78"/>
      <c r="J78" s="9">
        <f t="shared" si="26"/>
        <v>4</v>
      </c>
      <c r="K78" s="9">
        <f t="shared" si="21"/>
        <v>0</v>
      </c>
      <c r="L78" s="9">
        <f t="shared" si="20"/>
        <v>555</v>
      </c>
      <c r="M78" s="9">
        <f t="shared" si="20"/>
        <v>0</v>
      </c>
      <c r="N78" s="5">
        <f t="shared" si="22"/>
        <v>4</v>
      </c>
      <c r="O78" s="11">
        <f t="shared" si="27"/>
        <v>555</v>
      </c>
      <c r="P78" s="5">
        <f t="shared" si="23"/>
        <v>97.19789842381786</v>
      </c>
      <c r="Q78" s="9">
        <f t="shared" si="24"/>
        <v>0</v>
      </c>
      <c r="R78" s="9">
        <f t="shared" si="25"/>
        <v>4</v>
      </c>
    </row>
    <row r="79" spans="1:18" ht="15">
      <c r="A79" s="19">
        <v>32822</v>
      </c>
      <c r="B79" s="12">
        <v>1</v>
      </c>
      <c r="C79" s="12">
        <v>1</v>
      </c>
      <c r="D79" s="12">
        <v>4</v>
      </c>
      <c r="E79" s="12">
        <v>4</v>
      </c>
      <c r="F79"/>
      <c r="G79"/>
      <c r="H79"/>
      <c r="I79"/>
      <c r="J79" s="9">
        <f t="shared" si="26"/>
        <v>6</v>
      </c>
      <c r="K79" s="9">
        <f t="shared" si="21"/>
        <v>0</v>
      </c>
      <c r="L79" s="9">
        <f t="shared" si="20"/>
        <v>561</v>
      </c>
      <c r="M79" s="9">
        <f t="shared" si="20"/>
        <v>0</v>
      </c>
      <c r="N79" s="5">
        <f t="shared" si="22"/>
        <v>6</v>
      </c>
      <c r="O79" s="11">
        <f t="shared" si="27"/>
        <v>561</v>
      </c>
      <c r="P79" s="5">
        <f t="shared" si="23"/>
        <v>98.24868651488616</v>
      </c>
      <c r="Q79" s="9">
        <f t="shared" si="24"/>
        <v>2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561</v>
      </c>
      <c r="M80" s="9">
        <f t="shared" si="20"/>
        <v>0</v>
      </c>
      <c r="N80" s="5">
        <f t="shared" si="22"/>
        <v>0</v>
      </c>
      <c r="O80" s="11">
        <f t="shared" si="27"/>
        <v>561</v>
      </c>
      <c r="P80" s="5">
        <f t="shared" si="23"/>
        <v>98.24868651488616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561</v>
      </c>
      <c r="M81" s="9">
        <f t="shared" si="20"/>
        <v>0</v>
      </c>
      <c r="N81" s="5">
        <f t="shared" si="22"/>
        <v>0</v>
      </c>
      <c r="O81" s="11">
        <f t="shared" si="27"/>
        <v>561</v>
      </c>
      <c r="P81" s="5">
        <f t="shared" si="23"/>
        <v>98.24868651488616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561</v>
      </c>
      <c r="M82" s="9">
        <f t="shared" si="20"/>
        <v>0</v>
      </c>
      <c r="N82" s="5">
        <f t="shared" si="22"/>
        <v>0</v>
      </c>
      <c r="O82" s="11">
        <f t="shared" si="27"/>
        <v>561</v>
      </c>
      <c r="P82" s="5">
        <f t="shared" si="23"/>
        <v>98.24868651488616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561</v>
      </c>
      <c r="M83" s="9">
        <f t="shared" si="20"/>
        <v>0</v>
      </c>
      <c r="N83" s="5">
        <f t="shared" si="22"/>
        <v>0</v>
      </c>
      <c r="O83" s="11">
        <f t="shared" si="27"/>
        <v>561</v>
      </c>
      <c r="P83" s="5">
        <f t="shared" si="23"/>
        <v>98.24868651488616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 s="12">
        <v>2</v>
      </c>
      <c r="E84"/>
      <c r="F84" s="12"/>
      <c r="G84" s="12"/>
      <c r="H84" s="12"/>
      <c r="I84" s="12"/>
      <c r="J84" s="9">
        <f t="shared" si="26"/>
        <v>2</v>
      </c>
      <c r="K84" s="9">
        <f t="shared" si="21"/>
        <v>0</v>
      </c>
      <c r="L84" s="9">
        <f t="shared" si="20"/>
        <v>563</v>
      </c>
      <c r="M84" s="9">
        <f t="shared" si="20"/>
        <v>0</v>
      </c>
      <c r="N84" s="5">
        <f t="shared" si="22"/>
        <v>2</v>
      </c>
      <c r="O84" s="11">
        <f t="shared" si="27"/>
        <v>563</v>
      </c>
      <c r="P84" s="5">
        <f t="shared" si="23"/>
        <v>98.59894921190893</v>
      </c>
      <c r="Q84" s="9">
        <f t="shared" si="24"/>
        <v>0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/>
      <c r="E85" s="12">
        <v>2</v>
      </c>
      <c r="F85"/>
      <c r="G85"/>
      <c r="H85"/>
      <c r="I85"/>
      <c r="J85" s="9">
        <f aca="true" t="shared" si="28" ref="J85:J100">-B85-C85+D85+E85</f>
        <v>1</v>
      </c>
      <c r="K85" s="9">
        <f t="shared" si="21"/>
        <v>0</v>
      </c>
      <c r="L85" s="9">
        <f aca="true" t="shared" si="29" ref="L85:M101">L84+J85</f>
        <v>564</v>
      </c>
      <c r="M85" s="9">
        <f t="shared" si="29"/>
        <v>0</v>
      </c>
      <c r="N85" s="5">
        <f t="shared" si="22"/>
        <v>1</v>
      </c>
      <c r="O85" s="11">
        <f t="shared" si="27"/>
        <v>564</v>
      </c>
      <c r="P85" s="5">
        <f t="shared" si="23"/>
        <v>98.77408056042032</v>
      </c>
      <c r="Q85" s="9">
        <f t="shared" si="24"/>
        <v>1</v>
      </c>
      <c r="R85" s="9">
        <f t="shared" si="25"/>
        <v>2</v>
      </c>
    </row>
    <row r="86" spans="1:18" ht="15">
      <c r="A86" s="19">
        <v>32829</v>
      </c>
      <c r="B86"/>
      <c r="C86"/>
      <c r="D86"/>
      <c r="E86" s="12">
        <v>2</v>
      </c>
      <c r="F86"/>
      <c r="G86"/>
      <c r="H86"/>
      <c r="I86"/>
      <c r="J86" s="9">
        <f t="shared" si="28"/>
        <v>2</v>
      </c>
      <c r="K86" s="9">
        <f t="shared" si="21"/>
        <v>0</v>
      </c>
      <c r="L86" s="9">
        <f t="shared" si="29"/>
        <v>566</v>
      </c>
      <c r="M86" s="9">
        <f t="shared" si="29"/>
        <v>0</v>
      </c>
      <c r="N86" s="5">
        <f t="shared" si="22"/>
        <v>2</v>
      </c>
      <c r="O86" s="11">
        <f t="shared" si="27"/>
        <v>566</v>
      </c>
      <c r="P86" s="5">
        <f t="shared" si="23"/>
        <v>99.12434325744309</v>
      </c>
      <c r="Q86" s="9">
        <f t="shared" si="24"/>
        <v>0</v>
      </c>
      <c r="R86" s="9">
        <f t="shared" si="25"/>
        <v>2</v>
      </c>
    </row>
    <row r="87" spans="1:18" ht="15">
      <c r="A87" s="19">
        <v>32830</v>
      </c>
      <c r="B87"/>
      <c r="C87" s="12">
        <v>1</v>
      </c>
      <c r="D87" s="12">
        <v>1</v>
      </c>
      <c r="E87" s="12">
        <v>1</v>
      </c>
      <c r="F87" s="12"/>
      <c r="G87" s="12"/>
      <c r="H87" s="12"/>
      <c r="I87" s="12"/>
      <c r="J87" s="9">
        <f t="shared" si="28"/>
        <v>1</v>
      </c>
      <c r="K87" s="9">
        <f t="shared" si="21"/>
        <v>0</v>
      </c>
      <c r="L87" s="9">
        <f t="shared" si="29"/>
        <v>567</v>
      </c>
      <c r="M87" s="9">
        <f t="shared" si="29"/>
        <v>0</v>
      </c>
      <c r="N87" s="5">
        <f t="shared" si="22"/>
        <v>1</v>
      </c>
      <c r="O87" s="11">
        <f t="shared" si="27"/>
        <v>567</v>
      </c>
      <c r="P87" s="5">
        <f t="shared" si="23"/>
        <v>99.29947460595447</v>
      </c>
      <c r="Q87" s="9">
        <f t="shared" si="24"/>
        <v>1</v>
      </c>
      <c r="R87" s="9">
        <f t="shared" si="25"/>
        <v>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567</v>
      </c>
      <c r="M88" s="9">
        <f t="shared" si="29"/>
        <v>0</v>
      </c>
      <c r="N88" s="5">
        <f t="shared" si="22"/>
        <v>0</v>
      </c>
      <c r="O88" s="11">
        <f t="shared" si="27"/>
        <v>567</v>
      </c>
      <c r="P88" s="5">
        <f t="shared" si="23"/>
        <v>99.29947460595447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567</v>
      </c>
      <c r="M89" s="9">
        <f t="shared" si="29"/>
        <v>0</v>
      </c>
      <c r="N89" s="5">
        <f t="shared" si="22"/>
        <v>0</v>
      </c>
      <c r="O89" s="11">
        <f t="shared" si="27"/>
        <v>567</v>
      </c>
      <c r="P89" s="5">
        <f t="shared" si="23"/>
        <v>99.29947460595447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567</v>
      </c>
      <c r="M90" s="9">
        <f t="shared" si="29"/>
        <v>0</v>
      </c>
      <c r="N90" s="5">
        <f t="shared" si="22"/>
        <v>0</v>
      </c>
      <c r="O90" s="11">
        <f t="shared" si="27"/>
        <v>567</v>
      </c>
      <c r="P90" s="5">
        <f t="shared" si="23"/>
        <v>99.29947460595447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567</v>
      </c>
      <c r="M91" s="9">
        <f t="shared" si="29"/>
        <v>0</v>
      </c>
      <c r="N91" s="5">
        <f t="shared" si="22"/>
        <v>0</v>
      </c>
      <c r="O91" s="11">
        <f t="shared" si="27"/>
        <v>567</v>
      </c>
      <c r="P91" s="5">
        <f t="shared" si="23"/>
        <v>99.29947460595447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567</v>
      </c>
      <c r="M92" s="9">
        <f t="shared" si="29"/>
        <v>0</v>
      </c>
      <c r="N92" s="5">
        <f t="shared" si="22"/>
        <v>0</v>
      </c>
      <c r="O92" s="11">
        <f t="shared" si="27"/>
        <v>567</v>
      </c>
      <c r="P92" s="5">
        <f t="shared" si="23"/>
        <v>99.29947460595447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568</v>
      </c>
      <c r="M93" s="9">
        <f t="shared" si="29"/>
        <v>0</v>
      </c>
      <c r="N93" s="5">
        <f t="shared" si="22"/>
        <v>1</v>
      </c>
      <c r="O93" s="11">
        <f t="shared" si="27"/>
        <v>568</v>
      </c>
      <c r="P93" s="5">
        <f t="shared" si="23"/>
        <v>99.47460595446584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/>
      <c r="E94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568</v>
      </c>
      <c r="M94" s="9">
        <f t="shared" si="29"/>
        <v>0</v>
      </c>
      <c r="N94" s="5">
        <f t="shared" si="22"/>
        <v>0</v>
      </c>
      <c r="O94" s="11">
        <f t="shared" si="27"/>
        <v>568</v>
      </c>
      <c r="P94" s="5">
        <f t="shared" si="23"/>
        <v>99.47460595446584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 s="12">
        <v>1</v>
      </c>
      <c r="E95" s="12">
        <v>1</v>
      </c>
      <c r="F95"/>
      <c r="G95"/>
      <c r="H95"/>
      <c r="I95"/>
      <c r="J95" s="9">
        <f t="shared" si="28"/>
        <v>2</v>
      </c>
      <c r="K95" s="9">
        <f t="shared" si="21"/>
        <v>0</v>
      </c>
      <c r="L95" s="9">
        <f t="shared" si="29"/>
        <v>570</v>
      </c>
      <c r="M95" s="9">
        <f t="shared" si="29"/>
        <v>0</v>
      </c>
      <c r="N95" s="5">
        <f t="shared" si="22"/>
        <v>2</v>
      </c>
      <c r="O95" s="11">
        <f t="shared" si="27"/>
        <v>570</v>
      </c>
      <c r="P95" s="5">
        <f t="shared" si="23"/>
        <v>99.82486865148861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 s="12">
        <v>1</v>
      </c>
      <c r="E96"/>
      <c r="F96"/>
      <c r="G96"/>
      <c r="H96"/>
      <c r="I96"/>
      <c r="J96" s="9">
        <f t="shared" si="28"/>
        <v>1</v>
      </c>
      <c r="K96" s="9">
        <f t="shared" si="21"/>
        <v>0</v>
      </c>
      <c r="L96" s="9">
        <f t="shared" si="29"/>
        <v>571</v>
      </c>
      <c r="M96" s="9">
        <f t="shared" si="29"/>
        <v>0</v>
      </c>
      <c r="N96" s="5">
        <f t="shared" si="22"/>
        <v>1</v>
      </c>
      <c r="O96" s="11">
        <f t="shared" si="27"/>
        <v>571</v>
      </c>
      <c r="P96" s="5">
        <f t="shared" si="23"/>
        <v>100</v>
      </c>
      <c r="Q96" s="9">
        <f t="shared" si="24"/>
        <v>0</v>
      </c>
      <c r="R96" s="9">
        <f t="shared" si="25"/>
        <v>1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571</v>
      </c>
      <c r="M97" s="9">
        <f t="shared" si="29"/>
        <v>0</v>
      </c>
      <c r="N97" s="5">
        <f t="shared" si="22"/>
        <v>0</v>
      </c>
      <c r="O97" s="11">
        <f t="shared" si="27"/>
        <v>571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571</v>
      </c>
      <c r="M98" s="9">
        <f t="shared" si="29"/>
        <v>0</v>
      </c>
      <c r="N98" s="5">
        <f t="shared" si="22"/>
        <v>0</v>
      </c>
      <c r="O98" s="11">
        <f t="shared" si="27"/>
        <v>571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571</v>
      </c>
      <c r="M99" s="9">
        <f t="shared" si="29"/>
        <v>0</v>
      </c>
      <c r="N99" s="5">
        <f t="shared" si="22"/>
        <v>0</v>
      </c>
      <c r="O99" s="11">
        <f t="shared" si="27"/>
        <v>571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571</v>
      </c>
      <c r="M100" s="9">
        <f t="shared" si="29"/>
        <v>0</v>
      </c>
      <c r="N100" s="5">
        <f t="shared" si="22"/>
        <v>0</v>
      </c>
      <c r="O100" s="11">
        <f t="shared" si="27"/>
        <v>571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571</v>
      </c>
      <c r="M101" s="9">
        <f t="shared" si="29"/>
        <v>0</v>
      </c>
      <c r="N101" s="5">
        <f t="shared" si="22"/>
        <v>0</v>
      </c>
      <c r="O101" s="11">
        <f t="shared" si="27"/>
        <v>571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26</v>
      </c>
      <c r="C103" s="9">
        <f t="shared" si="30"/>
        <v>25</v>
      </c>
      <c r="D103" s="9">
        <f t="shared" si="30"/>
        <v>263</v>
      </c>
      <c r="E103" s="9">
        <f t="shared" si="30"/>
        <v>359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571</v>
      </c>
      <c r="K103" s="9">
        <f t="shared" si="30"/>
        <v>0</v>
      </c>
      <c r="N103" s="5">
        <f>SUM(N4:N101)</f>
        <v>571</v>
      </c>
      <c r="Q103" s="11">
        <f>SUM(Q4:Q101)</f>
        <v>51</v>
      </c>
      <c r="R103" s="11">
        <f>SUM(R4:R101)</f>
        <v>622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10" sqref="E1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 t="e">
        <f aca="true" t="shared" si="1" ref="N4:N35">(+J4+K4)*($J$103/($J$103+$K$103))</f>
        <v>#DIV/0!</v>
      </c>
      <c r="O4" s="11" t="e">
        <f>N4</f>
        <v>#DIV/0!</v>
      </c>
      <c r="P4" s="5" t="e">
        <f aca="true" t="shared" si="2" ref="P4:P35">O4*100/$N$103</f>
        <v>#DIV/0!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 t="e">
        <f>SUM(N4:N10)</f>
        <v>#DIV/0!</v>
      </c>
      <c r="AA4" s="5" t="e">
        <f aca="true" t="shared" si="5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1"/>
        <v>#DIV/0!</v>
      </c>
      <c r="O5" s="11" t="e">
        <f aca="true" t="shared" si="8" ref="O5:O36">O4+N5</f>
        <v>#DIV/0!</v>
      </c>
      <c r="P5" s="5" t="e">
        <f t="shared" si="2"/>
        <v>#DIV/0!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5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0</v>
      </c>
      <c r="M6" s="9">
        <f t="shared" si="7"/>
        <v>0</v>
      </c>
      <c r="N6" s="5" t="e">
        <f t="shared" si="1"/>
        <v>#DIV/0!</v>
      </c>
      <c r="O6" s="11" t="e">
        <f t="shared" si="8"/>
        <v>#DIV/0!</v>
      </c>
      <c r="P6" s="5" t="e">
        <f t="shared" si="2"/>
        <v>#DIV/0!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5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0</v>
      </c>
      <c r="M7" s="9">
        <f t="shared" si="7"/>
        <v>0</v>
      </c>
      <c r="N7" s="5" t="e">
        <f t="shared" si="1"/>
        <v>#DIV/0!</v>
      </c>
      <c r="O7" s="11" t="e">
        <f t="shared" si="8"/>
        <v>#DIV/0!</v>
      </c>
      <c r="P7" s="5" t="e">
        <f t="shared" si="2"/>
        <v>#DIV/0!</v>
      </c>
      <c r="Q7" s="9">
        <f t="shared" si="3"/>
        <v>0</v>
      </c>
      <c r="R7" s="9">
        <f t="shared" si="4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5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0</v>
      </c>
      <c r="M8" s="9">
        <f t="shared" si="7"/>
        <v>0</v>
      </c>
      <c r="N8" s="5" t="e">
        <f t="shared" si="1"/>
        <v>#DIV/0!</v>
      </c>
      <c r="O8" s="11" t="e">
        <f t="shared" si="8"/>
        <v>#DIV/0!</v>
      </c>
      <c r="P8" s="5" t="e">
        <f t="shared" si="2"/>
        <v>#DIV/0!</v>
      </c>
      <c r="Q8" s="9">
        <f t="shared" si="3"/>
        <v>0</v>
      </c>
      <c r="R8" s="9">
        <f t="shared" si="4"/>
        <v>0</v>
      </c>
      <c r="W8"/>
      <c r="X8" s="1" t="s">
        <v>44</v>
      </c>
      <c r="Z8" s="11" t="e">
        <f>SUM(N32:N38)</f>
        <v>#DIV/0!</v>
      </c>
      <c r="AA8" s="5" t="e">
        <f t="shared" si="5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0</v>
      </c>
      <c r="M9" s="9">
        <f t="shared" si="7"/>
        <v>0</v>
      </c>
      <c r="N9" s="5" t="e">
        <f t="shared" si="1"/>
        <v>#DIV/0!</v>
      </c>
      <c r="O9" s="11" t="e">
        <f t="shared" si="8"/>
        <v>#DIV/0!</v>
      </c>
      <c r="P9" s="5" t="e">
        <f t="shared" si="2"/>
        <v>#DIV/0!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5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9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6"/>
        <v>0</v>
      </c>
      <c r="K10" s="9">
        <f t="shared" si="0"/>
        <v>0</v>
      </c>
      <c r="L10" s="9">
        <f t="shared" si="7"/>
        <v>0</v>
      </c>
      <c r="M10" s="9">
        <f t="shared" si="7"/>
        <v>0</v>
      </c>
      <c r="N10" s="5" t="e">
        <f t="shared" si="1"/>
        <v>#DIV/0!</v>
      </c>
      <c r="O10" s="11" t="e">
        <f t="shared" si="8"/>
        <v>#DIV/0!</v>
      </c>
      <c r="P10" s="5" t="e">
        <f t="shared" si="2"/>
        <v>#DIV/0!</v>
      </c>
      <c r="Q10" s="9">
        <f t="shared" si="3"/>
        <v>0</v>
      </c>
      <c r="R10" s="9">
        <f t="shared" si="4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5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0</v>
      </c>
      <c r="M11" s="9">
        <f t="shared" si="7"/>
        <v>0</v>
      </c>
      <c r="N11" s="5" t="e">
        <f t="shared" si="1"/>
        <v>#DIV/0!</v>
      </c>
      <c r="O11" s="11" t="e">
        <f t="shared" si="8"/>
        <v>#DIV/0!</v>
      </c>
      <c r="P11" s="5" t="e">
        <f t="shared" si="2"/>
        <v>#DIV/0!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5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0</v>
      </c>
      <c r="M12" s="9">
        <f t="shared" si="7"/>
        <v>0</v>
      </c>
      <c r="N12" s="5" t="e">
        <f t="shared" si="1"/>
        <v>#DIV/0!</v>
      </c>
      <c r="O12" s="11" t="e">
        <f t="shared" si="8"/>
        <v>#DIV/0!</v>
      </c>
      <c r="P12" s="5" t="e">
        <f t="shared" si="2"/>
        <v>#DIV/0!</v>
      </c>
      <c r="Q12" s="9">
        <f t="shared" si="3"/>
        <v>0</v>
      </c>
      <c r="R12" s="9">
        <f t="shared" si="4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5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0</v>
      </c>
      <c r="M13" s="9">
        <f t="shared" si="7"/>
        <v>0</v>
      </c>
      <c r="N13" s="5" t="e">
        <f t="shared" si="1"/>
        <v>#DIV/0!</v>
      </c>
      <c r="O13" s="11" t="e">
        <f t="shared" si="8"/>
        <v>#DIV/0!</v>
      </c>
      <c r="P13" s="5" t="e">
        <f t="shared" si="2"/>
        <v>#DIV/0!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 t="e">
        <f>SUM(N67:N73)</f>
        <v>#DIV/0!</v>
      </c>
      <c r="AA13" s="5" t="e">
        <f t="shared" si="5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6"/>
        <v>0</v>
      </c>
      <c r="K14" s="9">
        <f t="shared" si="0"/>
        <v>0</v>
      </c>
      <c r="L14" s="9">
        <f t="shared" si="7"/>
        <v>0</v>
      </c>
      <c r="M14" s="9">
        <f t="shared" si="7"/>
        <v>0</v>
      </c>
      <c r="N14" s="5" t="e">
        <f t="shared" si="1"/>
        <v>#DIV/0!</v>
      </c>
      <c r="O14" s="11" t="e">
        <f t="shared" si="8"/>
        <v>#DIV/0!</v>
      </c>
      <c r="P14" s="5" t="e">
        <f t="shared" si="2"/>
        <v>#DIV/0!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5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0</v>
      </c>
      <c r="M15" s="9">
        <f t="shared" si="7"/>
        <v>0</v>
      </c>
      <c r="N15" s="5" t="e">
        <f t="shared" si="1"/>
        <v>#DIV/0!</v>
      </c>
      <c r="O15" s="11" t="e">
        <f t="shared" si="8"/>
        <v>#DIV/0!</v>
      </c>
      <c r="P15" s="5" t="e">
        <f t="shared" si="2"/>
        <v>#DIV/0!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5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0</v>
      </c>
      <c r="M16" s="9">
        <f t="shared" si="7"/>
        <v>0</v>
      </c>
      <c r="N16" s="5" t="e">
        <f t="shared" si="1"/>
        <v>#DIV/0!</v>
      </c>
      <c r="O16" s="11" t="e">
        <f t="shared" si="8"/>
        <v>#DIV/0!</v>
      </c>
      <c r="P16" s="5" t="e">
        <f t="shared" si="2"/>
        <v>#DIV/0!</v>
      </c>
      <c r="Q16" s="9">
        <f t="shared" si="3"/>
        <v>0</v>
      </c>
      <c r="R16" s="9">
        <f t="shared" si="4"/>
        <v>0</v>
      </c>
      <c r="X16" s="8" t="s">
        <v>55</v>
      </c>
      <c r="Z16" s="11" t="e">
        <f>SUM(N88:N94)</f>
        <v>#DIV/0!</v>
      </c>
      <c r="AA16" s="5" t="e">
        <f t="shared" si="5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/>
      <c r="E17" s="12"/>
      <c r="F17" s="12"/>
      <c r="G17"/>
      <c r="H17" s="12"/>
      <c r="I17" s="12"/>
      <c r="J17" s="9">
        <f t="shared" si="6"/>
        <v>0</v>
      </c>
      <c r="K17" s="9">
        <f t="shared" si="0"/>
        <v>0</v>
      </c>
      <c r="L17" s="9">
        <f t="shared" si="7"/>
        <v>0</v>
      </c>
      <c r="M17" s="9">
        <f t="shared" si="7"/>
        <v>0</v>
      </c>
      <c r="N17" s="5" t="e">
        <f t="shared" si="1"/>
        <v>#DIV/0!</v>
      </c>
      <c r="O17" s="11" t="e">
        <f t="shared" si="8"/>
        <v>#DIV/0!</v>
      </c>
      <c r="P17" s="5" t="e">
        <f t="shared" si="2"/>
        <v>#DIV/0!</v>
      </c>
      <c r="Q17" s="9">
        <f t="shared" si="3"/>
        <v>0</v>
      </c>
      <c r="R17" s="9">
        <f t="shared" si="4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5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0</v>
      </c>
      <c r="M18" s="9">
        <f t="shared" si="7"/>
        <v>0</v>
      </c>
      <c r="N18" s="5" t="e">
        <f t="shared" si="1"/>
        <v>#DIV/0!</v>
      </c>
      <c r="O18" s="11" t="e">
        <f t="shared" si="8"/>
        <v>#DIV/0!</v>
      </c>
      <c r="P18" s="5" t="e">
        <f t="shared" si="2"/>
        <v>#DIV/0!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0</v>
      </c>
      <c r="M19" s="9">
        <f t="shared" si="7"/>
        <v>0</v>
      </c>
      <c r="N19" s="5" t="e">
        <f t="shared" si="1"/>
        <v>#DIV/0!</v>
      </c>
      <c r="O19" s="11" t="e">
        <f t="shared" si="8"/>
        <v>#DIV/0!</v>
      </c>
      <c r="P19" s="5" t="e">
        <f t="shared" si="2"/>
        <v>#DIV/0!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6"/>
        <v>0</v>
      </c>
      <c r="K20" s="9">
        <f t="shared" si="0"/>
        <v>0</v>
      </c>
      <c r="L20" s="9">
        <f t="shared" si="7"/>
        <v>0</v>
      </c>
      <c r="M20" s="9">
        <f t="shared" si="7"/>
        <v>0</v>
      </c>
      <c r="N20" s="5" t="e">
        <f t="shared" si="1"/>
        <v>#DIV/0!</v>
      </c>
      <c r="O20" s="11" t="e">
        <f t="shared" si="8"/>
        <v>#DIV/0!</v>
      </c>
      <c r="P20" s="5" t="e">
        <f t="shared" si="2"/>
        <v>#DIV/0!</v>
      </c>
      <c r="Q20" s="9">
        <f t="shared" si="3"/>
        <v>0</v>
      </c>
      <c r="R20" s="9">
        <f t="shared" si="4"/>
        <v>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0</v>
      </c>
      <c r="M21" s="9">
        <f t="shared" si="7"/>
        <v>0</v>
      </c>
      <c r="N21" s="5" t="e">
        <f t="shared" si="1"/>
        <v>#DIV/0!</v>
      </c>
      <c r="O21" s="11" t="e">
        <f t="shared" si="8"/>
        <v>#DIV/0!</v>
      </c>
      <c r="P21" s="5" t="e">
        <f t="shared" si="2"/>
        <v>#DIV/0!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0</v>
      </c>
      <c r="M22" s="9">
        <f t="shared" si="7"/>
        <v>0</v>
      </c>
      <c r="N22" s="5" t="e">
        <f t="shared" si="1"/>
        <v>#DIV/0!</v>
      </c>
      <c r="O22" s="11" t="e">
        <f t="shared" si="8"/>
        <v>#DIV/0!</v>
      </c>
      <c r="P22" s="5" t="e">
        <f t="shared" si="2"/>
        <v>#DIV/0!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0</v>
      </c>
      <c r="M23" s="9">
        <f t="shared" si="7"/>
        <v>0</v>
      </c>
      <c r="N23" s="5" t="e">
        <f t="shared" si="1"/>
        <v>#DIV/0!</v>
      </c>
      <c r="O23" s="11" t="e">
        <f t="shared" si="8"/>
        <v>#DIV/0!</v>
      </c>
      <c r="P23" s="5" t="e">
        <f t="shared" si="2"/>
        <v>#DIV/0!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/>
      <c r="C24"/>
      <c r="D24" s="12"/>
      <c r="E24" s="12"/>
      <c r="F24" s="12"/>
      <c r="G24"/>
      <c r="H24" s="12"/>
      <c r="I24" s="12"/>
      <c r="J24" s="9">
        <f t="shared" si="9"/>
        <v>0</v>
      </c>
      <c r="K24" s="9">
        <f t="shared" si="0"/>
        <v>0</v>
      </c>
      <c r="L24" s="9">
        <f t="shared" si="7"/>
        <v>0</v>
      </c>
      <c r="M24" s="9">
        <f t="shared" si="7"/>
        <v>0</v>
      </c>
      <c r="N24" s="5" t="e">
        <f t="shared" si="1"/>
        <v>#DIV/0!</v>
      </c>
      <c r="O24" s="11" t="e">
        <f t="shared" si="8"/>
        <v>#DIV/0!</v>
      </c>
      <c r="P24" s="5" t="e">
        <f t="shared" si="2"/>
        <v>#DIV/0!</v>
      </c>
      <c r="Q24" s="9">
        <f t="shared" si="3"/>
        <v>0</v>
      </c>
      <c r="R24" s="9">
        <f t="shared" si="4"/>
        <v>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0</v>
      </c>
      <c r="M25" s="9">
        <f t="shared" si="10"/>
        <v>0</v>
      </c>
      <c r="N25" s="5" t="e">
        <f t="shared" si="1"/>
        <v>#DIV/0!</v>
      </c>
      <c r="O25" s="11" t="e">
        <f t="shared" si="8"/>
        <v>#DIV/0!</v>
      </c>
      <c r="P25" s="5" t="e">
        <f t="shared" si="2"/>
        <v>#DIV/0!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9"/>
        <v>0</v>
      </c>
      <c r="K26" s="9">
        <f t="shared" si="0"/>
        <v>0</v>
      </c>
      <c r="L26" s="9">
        <f t="shared" si="10"/>
        <v>0</v>
      </c>
      <c r="M26" s="9">
        <f t="shared" si="10"/>
        <v>0</v>
      </c>
      <c r="N26" s="5" t="e">
        <f t="shared" si="1"/>
        <v>#DIV/0!</v>
      </c>
      <c r="O26" s="11" t="e">
        <f t="shared" si="8"/>
        <v>#DIV/0!</v>
      </c>
      <c r="P26" s="5" t="e">
        <f t="shared" si="2"/>
        <v>#DIV/0!</v>
      </c>
      <c r="Q26" s="9">
        <f t="shared" si="3"/>
        <v>0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0</v>
      </c>
      <c r="M27" s="9">
        <f t="shared" si="10"/>
        <v>0</v>
      </c>
      <c r="N27" s="5" t="e">
        <f t="shared" si="1"/>
        <v>#DIV/0!</v>
      </c>
      <c r="O27" s="11" t="e">
        <f t="shared" si="8"/>
        <v>#DIV/0!</v>
      </c>
      <c r="P27" s="5" t="e">
        <f t="shared" si="2"/>
        <v>#DIV/0!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0</v>
      </c>
      <c r="M28" s="9">
        <f t="shared" si="10"/>
        <v>0</v>
      </c>
      <c r="N28" s="5" t="e">
        <f t="shared" si="1"/>
        <v>#DIV/0!</v>
      </c>
      <c r="O28" s="11" t="e">
        <f t="shared" si="8"/>
        <v>#DIV/0!</v>
      </c>
      <c r="P28" s="5" t="e">
        <f t="shared" si="2"/>
        <v>#DIV/0!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0</v>
      </c>
      <c r="M29" s="9">
        <f t="shared" si="10"/>
        <v>0</v>
      </c>
      <c r="N29" s="5" t="e">
        <f t="shared" si="1"/>
        <v>#DIV/0!</v>
      </c>
      <c r="O29" s="11" t="e">
        <f t="shared" si="8"/>
        <v>#DIV/0!</v>
      </c>
      <c r="P29" s="5" t="e">
        <f t="shared" si="2"/>
        <v>#DIV/0!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0</v>
      </c>
      <c r="M30" s="9">
        <f t="shared" si="10"/>
        <v>0</v>
      </c>
      <c r="N30" s="5" t="e">
        <f t="shared" si="1"/>
        <v>#DIV/0!</v>
      </c>
      <c r="O30" s="11" t="e">
        <f t="shared" si="8"/>
        <v>#DIV/0!</v>
      </c>
      <c r="P30" s="5" t="e">
        <f t="shared" si="2"/>
        <v>#DIV/0!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 s="12"/>
      <c r="D31" s="12"/>
      <c r="E31" s="12"/>
      <c r="F31"/>
      <c r="G31" s="12"/>
      <c r="H31" s="12"/>
      <c r="I31" s="12"/>
      <c r="J31" s="9">
        <f t="shared" si="9"/>
        <v>0</v>
      </c>
      <c r="K31" s="9">
        <f t="shared" si="0"/>
        <v>0</v>
      </c>
      <c r="L31" s="9">
        <f t="shared" si="10"/>
        <v>0</v>
      </c>
      <c r="M31" s="9">
        <f t="shared" si="10"/>
        <v>0</v>
      </c>
      <c r="N31" s="5" t="e">
        <f t="shared" si="1"/>
        <v>#DIV/0!</v>
      </c>
      <c r="O31" s="11" t="e">
        <f t="shared" si="8"/>
        <v>#DIV/0!</v>
      </c>
      <c r="P31" s="5" t="e">
        <f t="shared" si="2"/>
        <v>#DIV/0!</v>
      </c>
      <c r="Q31" s="9">
        <f t="shared" si="3"/>
        <v>0</v>
      </c>
      <c r="R31" s="9">
        <f t="shared" si="4"/>
        <v>0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0</v>
      </c>
      <c r="M32" s="9">
        <f t="shared" si="10"/>
        <v>0</v>
      </c>
      <c r="N32" s="5" t="e">
        <f t="shared" si="1"/>
        <v>#DIV/0!</v>
      </c>
      <c r="O32" s="11" t="e">
        <f t="shared" si="8"/>
        <v>#DIV/0!</v>
      </c>
      <c r="P32" s="5" t="e">
        <f t="shared" si="2"/>
        <v>#DIV/0!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0</v>
      </c>
      <c r="M33" s="9">
        <f t="shared" si="10"/>
        <v>0</v>
      </c>
      <c r="N33" s="5" t="e">
        <f t="shared" si="1"/>
        <v>#DIV/0!</v>
      </c>
      <c r="O33" s="11" t="e">
        <f t="shared" si="8"/>
        <v>#DIV/0!</v>
      </c>
      <c r="P33" s="5" t="e">
        <f t="shared" si="2"/>
        <v>#DIV/0!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9"/>
        <v>0</v>
      </c>
      <c r="K34" s="9">
        <f t="shared" si="0"/>
        <v>0</v>
      </c>
      <c r="L34" s="9">
        <f t="shared" si="10"/>
        <v>0</v>
      </c>
      <c r="M34" s="9">
        <f t="shared" si="10"/>
        <v>0</v>
      </c>
      <c r="N34" s="5" t="e">
        <f t="shared" si="1"/>
        <v>#DIV/0!</v>
      </c>
      <c r="O34" s="11" t="e">
        <f t="shared" si="8"/>
        <v>#DIV/0!</v>
      </c>
      <c r="P34" s="5" t="e">
        <f t="shared" si="2"/>
        <v>#DIV/0!</v>
      </c>
      <c r="Q34" s="9">
        <f t="shared" si="3"/>
        <v>0</v>
      </c>
      <c r="R34" s="9">
        <f t="shared" si="4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0</v>
      </c>
      <c r="M35" s="9">
        <f t="shared" si="10"/>
        <v>0</v>
      </c>
      <c r="N35" s="5" t="e">
        <f t="shared" si="1"/>
        <v>#DIV/0!</v>
      </c>
      <c r="O35" s="11" t="e">
        <f t="shared" si="8"/>
        <v>#DIV/0!</v>
      </c>
      <c r="P35" s="5" t="e">
        <f t="shared" si="2"/>
        <v>#DIV/0!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0</v>
      </c>
      <c r="M36" s="9">
        <f t="shared" si="10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0</v>
      </c>
      <c r="M37" s="9">
        <f t="shared" si="10"/>
        <v>0</v>
      </c>
      <c r="N37" s="5" t="e">
        <f t="shared" si="12"/>
        <v>#DIV/0!</v>
      </c>
      <c r="O37" s="11" t="e">
        <f aca="true" t="shared" si="17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/>
      <c r="F38"/>
      <c r="G38"/>
      <c r="H38" s="12"/>
      <c r="I38" s="12"/>
      <c r="J38" s="9">
        <f t="shared" si="16"/>
        <v>0</v>
      </c>
      <c r="K38" s="9">
        <f t="shared" si="11"/>
        <v>0</v>
      </c>
      <c r="L38" s="9">
        <f t="shared" si="10"/>
        <v>0</v>
      </c>
      <c r="M38" s="9">
        <f t="shared" si="10"/>
        <v>0</v>
      </c>
      <c r="N38" s="5" t="e">
        <f t="shared" si="12"/>
        <v>#DIV/0!</v>
      </c>
      <c r="O38" s="11" t="e">
        <f t="shared" si="17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0</v>
      </c>
      <c r="M39" s="9">
        <f t="shared" si="10"/>
        <v>0</v>
      </c>
      <c r="N39" s="5" t="e">
        <f t="shared" si="12"/>
        <v>#DIV/0!</v>
      </c>
      <c r="O39" s="11" t="e">
        <f t="shared" si="17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0</v>
      </c>
      <c r="M40" s="9">
        <f t="shared" si="10"/>
        <v>0</v>
      </c>
      <c r="N40" s="5" t="e">
        <f t="shared" si="12"/>
        <v>#DIV/0!</v>
      </c>
      <c r="O40" s="11" t="e">
        <f t="shared" si="17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0</v>
      </c>
      <c r="M41" s="9">
        <f t="shared" si="10"/>
        <v>0</v>
      </c>
      <c r="N41" s="5" t="e">
        <f t="shared" si="12"/>
        <v>#DIV/0!</v>
      </c>
      <c r="O41" s="11" t="e">
        <f t="shared" si="17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6"/>
        <v>0</v>
      </c>
      <c r="K42" s="9">
        <f t="shared" si="11"/>
        <v>0</v>
      </c>
      <c r="L42" s="9">
        <f t="shared" si="10"/>
        <v>0</v>
      </c>
      <c r="M42" s="9">
        <f t="shared" si="10"/>
        <v>0</v>
      </c>
      <c r="N42" s="5" t="e">
        <f t="shared" si="12"/>
        <v>#DIV/0!</v>
      </c>
      <c r="O42" s="11" t="e">
        <f t="shared" si="17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0</v>
      </c>
      <c r="M43" s="9">
        <f t="shared" si="10"/>
        <v>0</v>
      </c>
      <c r="N43" s="5" t="e">
        <f t="shared" si="12"/>
        <v>#DIV/0!</v>
      </c>
      <c r="O43" s="11" t="e">
        <f t="shared" si="17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0</v>
      </c>
      <c r="M44" s="9">
        <f t="shared" si="10"/>
        <v>0</v>
      </c>
      <c r="N44" s="5" t="e">
        <f t="shared" si="12"/>
        <v>#DIV/0!</v>
      </c>
      <c r="O44" s="11" t="e">
        <f t="shared" si="17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0</v>
      </c>
      <c r="M45" s="9">
        <f t="shared" si="18"/>
        <v>0</v>
      </c>
      <c r="N45" s="5" t="e">
        <f t="shared" si="12"/>
        <v>#DIV/0!</v>
      </c>
      <c r="O45" s="11" t="e">
        <f t="shared" si="17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0</v>
      </c>
      <c r="M46" s="9">
        <f t="shared" si="18"/>
        <v>0</v>
      </c>
      <c r="N46" s="5" t="e">
        <f t="shared" si="12"/>
        <v>#DIV/0!</v>
      </c>
      <c r="O46" s="11" t="e">
        <f t="shared" si="17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0</v>
      </c>
      <c r="M47" s="9">
        <f t="shared" si="18"/>
        <v>0</v>
      </c>
      <c r="N47" s="5" t="e">
        <f t="shared" si="12"/>
        <v>#DIV/0!</v>
      </c>
      <c r="O47" s="11" t="e">
        <f t="shared" si="17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0</v>
      </c>
      <c r="M48" s="9">
        <f t="shared" si="18"/>
        <v>0</v>
      </c>
      <c r="N48" s="5" t="e">
        <f t="shared" si="12"/>
        <v>#DIV/0!</v>
      </c>
      <c r="O48" s="11" t="e">
        <f t="shared" si="17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0</v>
      </c>
      <c r="M49" s="9">
        <f t="shared" si="18"/>
        <v>0</v>
      </c>
      <c r="N49" s="5" t="e">
        <f t="shared" si="12"/>
        <v>#DIV/0!</v>
      </c>
      <c r="O49" s="11" t="e">
        <f t="shared" si="17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0</v>
      </c>
      <c r="M50" s="9">
        <f t="shared" si="18"/>
        <v>0</v>
      </c>
      <c r="N50" s="5" t="e">
        <f t="shared" si="12"/>
        <v>#DIV/0!</v>
      </c>
      <c r="O50" s="11" t="e">
        <f t="shared" si="17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0</v>
      </c>
      <c r="M51" s="9">
        <f t="shared" si="18"/>
        <v>0</v>
      </c>
      <c r="N51" s="5" t="e">
        <f t="shared" si="12"/>
        <v>#DIV/0!</v>
      </c>
      <c r="O51" s="11" t="e">
        <f t="shared" si="17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6"/>
        <v>0</v>
      </c>
      <c r="K52" s="9">
        <f t="shared" si="11"/>
        <v>0</v>
      </c>
      <c r="L52" s="9">
        <f t="shared" si="18"/>
        <v>0</v>
      </c>
      <c r="M52" s="9">
        <f t="shared" si="18"/>
        <v>0</v>
      </c>
      <c r="N52" s="5" t="e">
        <f t="shared" si="12"/>
        <v>#DIV/0!</v>
      </c>
      <c r="O52" s="11" t="e">
        <f t="shared" si="17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0</v>
      </c>
      <c r="M53" s="9">
        <f t="shared" si="18"/>
        <v>0</v>
      </c>
      <c r="N53" s="5" t="e">
        <f t="shared" si="12"/>
        <v>#DIV/0!</v>
      </c>
      <c r="O53" s="11" t="e">
        <f t="shared" si="17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9"/>
        <v>0</v>
      </c>
      <c r="K54" s="9">
        <f t="shared" si="11"/>
        <v>0</v>
      </c>
      <c r="L54" s="9">
        <f t="shared" si="18"/>
        <v>0</v>
      </c>
      <c r="M54" s="9">
        <f t="shared" si="18"/>
        <v>0</v>
      </c>
      <c r="N54" s="5" t="e">
        <f t="shared" si="12"/>
        <v>#DIV/0!</v>
      </c>
      <c r="O54" s="11" t="e">
        <f t="shared" si="17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0</v>
      </c>
      <c r="M55" s="9">
        <f t="shared" si="18"/>
        <v>0</v>
      </c>
      <c r="N55" s="5" t="e">
        <f t="shared" si="12"/>
        <v>#DIV/0!</v>
      </c>
      <c r="O55" s="11" t="e">
        <f t="shared" si="17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0</v>
      </c>
      <c r="M56" s="9">
        <f t="shared" si="18"/>
        <v>0</v>
      </c>
      <c r="N56" s="5" t="e">
        <f t="shared" si="12"/>
        <v>#DIV/0!</v>
      </c>
      <c r="O56" s="11" t="e">
        <f t="shared" si="17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0</v>
      </c>
      <c r="M57" s="9">
        <f t="shared" si="18"/>
        <v>0</v>
      </c>
      <c r="N57" s="5" t="e">
        <f t="shared" si="12"/>
        <v>#DIV/0!</v>
      </c>
      <c r="O57" s="11" t="e">
        <f t="shared" si="17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0</v>
      </c>
      <c r="M58" s="9">
        <f t="shared" si="18"/>
        <v>0</v>
      </c>
      <c r="N58" s="5" t="e">
        <f t="shared" si="12"/>
        <v>#DIV/0!</v>
      </c>
      <c r="O58" s="11" t="e">
        <f t="shared" si="17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0</v>
      </c>
      <c r="M59" s="9">
        <f t="shared" si="18"/>
        <v>0</v>
      </c>
      <c r="N59" s="5" t="e">
        <f t="shared" si="12"/>
        <v>#DIV/0!</v>
      </c>
      <c r="O59" s="11" t="e">
        <f t="shared" si="17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0</v>
      </c>
      <c r="M60" s="9">
        <f t="shared" si="18"/>
        <v>0</v>
      </c>
      <c r="N60" s="5" t="e">
        <f t="shared" si="12"/>
        <v>#DIV/0!</v>
      </c>
      <c r="O60" s="11" t="e">
        <f t="shared" si="17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0</v>
      </c>
      <c r="M61" s="9">
        <f t="shared" si="18"/>
        <v>0</v>
      </c>
      <c r="N61" s="5" t="e">
        <f t="shared" si="12"/>
        <v>#DIV/0!</v>
      </c>
      <c r="O61" s="11" t="e">
        <f t="shared" si="17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0</v>
      </c>
      <c r="M62" s="9">
        <f t="shared" si="18"/>
        <v>0</v>
      </c>
      <c r="N62" s="5" t="e">
        <f t="shared" si="12"/>
        <v>#DIV/0!</v>
      </c>
      <c r="O62" s="11" t="e">
        <f t="shared" si="17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0</v>
      </c>
      <c r="M63" s="9">
        <f t="shared" si="18"/>
        <v>0</v>
      </c>
      <c r="N63" s="5" t="e">
        <f t="shared" si="12"/>
        <v>#DIV/0!</v>
      </c>
      <c r="O63" s="11" t="e">
        <f t="shared" si="17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0</v>
      </c>
      <c r="M64" s="9">
        <f t="shared" si="18"/>
        <v>0</v>
      </c>
      <c r="N64" s="5" t="e">
        <f t="shared" si="12"/>
        <v>#DIV/0!</v>
      </c>
      <c r="O64" s="11" t="e">
        <f t="shared" si="17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0</v>
      </c>
      <c r="M65" s="9">
        <f t="shared" si="20"/>
        <v>0</v>
      </c>
      <c r="N65" s="5" t="e">
        <f t="shared" si="12"/>
        <v>#DIV/0!</v>
      </c>
      <c r="O65" s="11" t="e">
        <f t="shared" si="17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9"/>
        <v>0</v>
      </c>
      <c r="K66" s="9">
        <f t="shared" si="11"/>
        <v>0</v>
      </c>
      <c r="L66" s="9">
        <f t="shared" si="20"/>
        <v>0</v>
      </c>
      <c r="M66" s="9">
        <f t="shared" si="20"/>
        <v>0</v>
      </c>
      <c r="N66" s="5" t="e">
        <f t="shared" si="12"/>
        <v>#DIV/0!</v>
      </c>
      <c r="O66" s="11" t="e">
        <f t="shared" si="17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0</v>
      </c>
      <c r="M67" s="9">
        <f t="shared" si="20"/>
        <v>0</v>
      </c>
      <c r="N67" s="5" t="e">
        <f t="shared" si="12"/>
        <v>#DIV/0!</v>
      </c>
      <c r="O67" s="11" t="e">
        <f t="shared" si="17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0</v>
      </c>
      <c r="M68" s="9">
        <f t="shared" si="20"/>
        <v>0</v>
      </c>
      <c r="N68" s="5" t="e">
        <f aca="true" t="shared" si="22" ref="N68:N101">(+J68+K68)*($J$103/($J$103+$K$103))</f>
        <v>#DIV/0!</v>
      </c>
      <c r="O68" s="11" t="e">
        <f t="shared" si="17"/>
        <v>#DIV/0!</v>
      </c>
      <c r="P68" s="5" t="e">
        <f aca="true" t="shared" si="23" ref="P68:P101">O68*100/$N$103</f>
        <v>#DIV/0!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0</v>
      </c>
      <c r="M69" s="9">
        <f t="shared" si="20"/>
        <v>0</v>
      </c>
      <c r="N69" s="5" t="e">
        <f t="shared" si="22"/>
        <v>#DIV/0!</v>
      </c>
      <c r="O69" s="11" t="e">
        <f aca="true" t="shared" si="27" ref="O69:O101">O68+N69</f>
        <v>#DIV/0!</v>
      </c>
      <c r="P69" s="5" t="e">
        <f t="shared" si="23"/>
        <v>#DIV/0!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0</v>
      </c>
      <c r="M70" s="9">
        <f t="shared" si="20"/>
        <v>0</v>
      </c>
      <c r="N70" s="5" t="e">
        <f t="shared" si="22"/>
        <v>#DIV/0!</v>
      </c>
      <c r="O70" s="11" t="e">
        <f t="shared" si="27"/>
        <v>#DIV/0!</v>
      </c>
      <c r="P70" s="5" t="e">
        <f t="shared" si="23"/>
        <v>#DIV/0!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0</v>
      </c>
      <c r="M71" s="9">
        <f t="shared" si="20"/>
        <v>0</v>
      </c>
      <c r="N71" s="5" t="e">
        <f t="shared" si="22"/>
        <v>#DIV/0!</v>
      </c>
      <c r="O71" s="11" t="e">
        <f t="shared" si="27"/>
        <v>#DIV/0!</v>
      </c>
      <c r="P71" s="5" t="e">
        <f t="shared" si="23"/>
        <v>#DIV/0!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0</v>
      </c>
      <c r="M72" s="9">
        <f t="shared" si="20"/>
        <v>0</v>
      </c>
      <c r="N72" s="5" t="e">
        <f t="shared" si="22"/>
        <v>#DIV/0!</v>
      </c>
      <c r="O72" s="11" t="e">
        <f t="shared" si="27"/>
        <v>#DIV/0!</v>
      </c>
      <c r="P72" s="5" t="e">
        <f t="shared" si="23"/>
        <v>#DIV/0!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26"/>
        <v>0</v>
      </c>
      <c r="K73" s="9">
        <f t="shared" si="21"/>
        <v>0</v>
      </c>
      <c r="L73" s="9">
        <f t="shared" si="20"/>
        <v>0</v>
      </c>
      <c r="M73" s="9">
        <f t="shared" si="20"/>
        <v>0</v>
      </c>
      <c r="N73" s="5" t="e">
        <f t="shared" si="22"/>
        <v>#DIV/0!</v>
      </c>
      <c r="O73" s="11" t="e">
        <f t="shared" si="27"/>
        <v>#DIV/0!</v>
      </c>
      <c r="P73" s="5" t="e">
        <f t="shared" si="23"/>
        <v>#DIV/0!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0</v>
      </c>
      <c r="M74" s="9">
        <f t="shared" si="20"/>
        <v>0</v>
      </c>
      <c r="N74" s="5" t="e">
        <f t="shared" si="22"/>
        <v>#DIV/0!</v>
      </c>
      <c r="O74" s="11" t="e">
        <f t="shared" si="27"/>
        <v>#DIV/0!</v>
      </c>
      <c r="P74" s="5" t="e">
        <f t="shared" si="23"/>
        <v>#DIV/0!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0</v>
      </c>
      <c r="M75" s="9">
        <f t="shared" si="20"/>
        <v>0</v>
      </c>
      <c r="N75" s="5" t="e">
        <f t="shared" si="22"/>
        <v>#DIV/0!</v>
      </c>
      <c r="O75" s="11" t="e">
        <f t="shared" si="27"/>
        <v>#DIV/0!</v>
      </c>
      <c r="P75" s="5" t="e">
        <f t="shared" si="23"/>
        <v>#DIV/0!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0</v>
      </c>
      <c r="M76" s="9">
        <f t="shared" si="20"/>
        <v>0</v>
      </c>
      <c r="N76" s="5" t="e">
        <f t="shared" si="22"/>
        <v>#DIV/0!</v>
      </c>
      <c r="O76" s="11" t="e">
        <f t="shared" si="27"/>
        <v>#DIV/0!</v>
      </c>
      <c r="P76" s="5" t="e">
        <f t="shared" si="23"/>
        <v>#DIV/0!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0</v>
      </c>
      <c r="M77" s="9">
        <f t="shared" si="20"/>
        <v>0</v>
      </c>
      <c r="N77" s="5" t="e">
        <f t="shared" si="22"/>
        <v>#DIV/0!</v>
      </c>
      <c r="O77" s="11" t="e">
        <f t="shared" si="27"/>
        <v>#DIV/0!</v>
      </c>
      <c r="P77" s="5" t="e">
        <f t="shared" si="23"/>
        <v>#DIV/0!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0</v>
      </c>
      <c r="M78" s="9">
        <f t="shared" si="20"/>
        <v>0</v>
      </c>
      <c r="N78" s="5" t="e">
        <f t="shared" si="22"/>
        <v>#DIV/0!</v>
      </c>
      <c r="O78" s="11" t="e">
        <f t="shared" si="27"/>
        <v>#DIV/0!</v>
      </c>
      <c r="P78" s="5" t="e">
        <f t="shared" si="23"/>
        <v>#DIV/0!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0</v>
      </c>
      <c r="M79" s="9">
        <f t="shared" si="20"/>
        <v>0</v>
      </c>
      <c r="N79" s="5" t="e">
        <f t="shared" si="22"/>
        <v>#DIV/0!</v>
      </c>
      <c r="O79" s="11" t="e">
        <f t="shared" si="27"/>
        <v>#DIV/0!</v>
      </c>
      <c r="P79" s="5" t="e">
        <f t="shared" si="23"/>
        <v>#DIV/0!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0</v>
      </c>
      <c r="M80" s="9">
        <f t="shared" si="20"/>
        <v>0</v>
      </c>
      <c r="N80" s="5" t="e">
        <f t="shared" si="22"/>
        <v>#DIV/0!</v>
      </c>
      <c r="O80" s="11" t="e">
        <f t="shared" si="27"/>
        <v>#DIV/0!</v>
      </c>
      <c r="P80" s="5" t="e">
        <f t="shared" si="23"/>
        <v>#DIV/0!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0</v>
      </c>
      <c r="M81" s="9">
        <f t="shared" si="20"/>
        <v>0</v>
      </c>
      <c r="N81" s="5" t="e">
        <f t="shared" si="22"/>
        <v>#DIV/0!</v>
      </c>
      <c r="O81" s="11" t="e">
        <f t="shared" si="27"/>
        <v>#DIV/0!</v>
      </c>
      <c r="P81" s="5" t="e">
        <f t="shared" si="23"/>
        <v>#DIV/0!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0</v>
      </c>
      <c r="M82" s="9">
        <f t="shared" si="20"/>
        <v>0</v>
      </c>
      <c r="N82" s="5" t="e">
        <f t="shared" si="22"/>
        <v>#DIV/0!</v>
      </c>
      <c r="O82" s="11" t="e">
        <f t="shared" si="27"/>
        <v>#DIV/0!</v>
      </c>
      <c r="P82" s="5" t="e">
        <f t="shared" si="23"/>
        <v>#DIV/0!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0</v>
      </c>
      <c r="M83" s="9">
        <f t="shared" si="20"/>
        <v>0</v>
      </c>
      <c r="N83" s="5" t="e">
        <f t="shared" si="22"/>
        <v>#DIV/0!</v>
      </c>
      <c r="O83" s="11" t="e">
        <f t="shared" si="27"/>
        <v>#DIV/0!</v>
      </c>
      <c r="P83" s="5" t="e">
        <f t="shared" si="23"/>
        <v>#DIV/0!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0</v>
      </c>
      <c r="M84" s="9">
        <f t="shared" si="20"/>
        <v>0</v>
      </c>
      <c r="N84" s="5" t="e">
        <f t="shared" si="22"/>
        <v>#DIV/0!</v>
      </c>
      <c r="O84" s="11" t="e">
        <f t="shared" si="27"/>
        <v>#DIV/0!</v>
      </c>
      <c r="P84" s="5" t="e">
        <f t="shared" si="23"/>
        <v>#DIV/0!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0</v>
      </c>
      <c r="M85" s="9">
        <f t="shared" si="29"/>
        <v>0</v>
      </c>
      <c r="N85" s="5" t="e">
        <f t="shared" si="22"/>
        <v>#DIV/0!</v>
      </c>
      <c r="O85" s="11" t="e">
        <f t="shared" si="27"/>
        <v>#DIV/0!</v>
      </c>
      <c r="P85" s="5" t="e">
        <f t="shared" si="23"/>
        <v>#DIV/0!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0</v>
      </c>
      <c r="M86" s="9">
        <f t="shared" si="29"/>
        <v>0</v>
      </c>
      <c r="N86" s="5" t="e">
        <f t="shared" si="22"/>
        <v>#DIV/0!</v>
      </c>
      <c r="O86" s="11" t="e">
        <f t="shared" si="27"/>
        <v>#DIV/0!</v>
      </c>
      <c r="P86" s="5" t="e">
        <f t="shared" si="23"/>
        <v>#DIV/0!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28"/>
        <v>0</v>
      </c>
      <c r="K87" s="9">
        <f t="shared" si="21"/>
        <v>0</v>
      </c>
      <c r="L87" s="9">
        <f t="shared" si="29"/>
        <v>0</v>
      </c>
      <c r="M87" s="9">
        <f t="shared" si="29"/>
        <v>0</v>
      </c>
      <c r="N87" s="5" t="e">
        <f t="shared" si="22"/>
        <v>#DIV/0!</v>
      </c>
      <c r="O87" s="11" t="e">
        <f t="shared" si="27"/>
        <v>#DIV/0!</v>
      </c>
      <c r="P87" s="5" t="e">
        <f t="shared" si="23"/>
        <v>#DIV/0!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0</v>
      </c>
      <c r="M88" s="9">
        <f t="shared" si="29"/>
        <v>0</v>
      </c>
      <c r="N88" s="5" t="e">
        <f t="shared" si="22"/>
        <v>#DIV/0!</v>
      </c>
      <c r="O88" s="11" t="e">
        <f t="shared" si="27"/>
        <v>#DIV/0!</v>
      </c>
      <c r="P88" s="5" t="e">
        <f t="shared" si="23"/>
        <v>#DIV/0!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0</v>
      </c>
      <c r="M89" s="9">
        <f t="shared" si="29"/>
        <v>0</v>
      </c>
      <c r="N89" s="5" t="e">
        <f t="shared" si="22"/>
        <v>#DIV/0!</v>
      </c>
      <c r="O89" s="11" t="e">
        <f t="shared" si="27"/>
        <v>#DIV/0!</v>
      </c>
      <c r="P89" s="5" t="e">
        <f t="shared" si="23"/>
        <v>#DIV/0!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0</v>
      </c>
      <c r="M90" s="9">
        <f t="shared" si="29"/>
        <v>0</v>
      </c>
      <c r="N90" s="5" t="e">
        <f t="shared" si="22"/>
        <v>#DIV/0!</v>
      </c>
      <c r="O90" s="11" t="e">
        <f t="shared" si="27"/>
        <v>#DIV/0!</v>
      </c>
      <c r="P90" s="5" t="e">
        <f t="shared" si="23"/>
        <v>#DIV/0!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0</v>
      </c>
      <c r="M91" s="9">
        <f t="shared" si="29"/>
        <v>0</v>
      </c>
      <c r="N91" s="5" t="e">
        <f t="shared" si="22"/>
        <v>#DIV/0!</v>
      </c>
      <c r="O91" s="11" t="e">
        <f t="shared" si="27"/>
        <v>#DIV/0!</v>
      </c>
      <c r="P91" s="5" t="e">
        <f t="shared" si="23"/>
        <v>#DIV/0!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0</v>
      </c>
      <c r="M92" s="9">
        <f t="shared" si="29"/>
        <v>0</v>
      </c>
      <c r="N92" s="5" t="e">
        <f t="shared" si="22"/>
        <v>#DIV/0!</v>
      </c>
      <c r="O92" s="11" t="e">
        <f t="shared" si="27"/>
        <v>#DIV/0!</v>
      </c>
      <c r="P92" s="5" t="e">
        <f t="shared" si="23"/>
        <v>#DIV/0!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0</v>
      </c>
      <c r="M93" s="9">
        <f t="shared" si="29"/>
        <v>0</v>
      </c>
      <c r="N93" s="5" t="e">
        <f t="shared" si="22"/>
        <v>#DIV/0!</v>
      </c>
      <c r="O93" s="11" t="e">
        <f t="shared" si="27"/>
        <v>#DIV/0!</v>
      </c>
      <c r="P93" s="5" t="e">
        <f t="shared" si="23"/>
        <v>#DIV/0!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0</v>
      </c>
      <c r="M94" s="9">
        <f t="shared" si="29"/>
        <v>0</v>
      </c>
      <c r="N94" s="5" t="e">
        <f t="shared" si="22"/>
        <v>#DIV/0!</v>
      </c>
      <c r="O94" s="11" t="e">
        <f t="shared" si="27"/>
        <v>#DIV/0!</v>
      </c>
      <c r="P94" s="5" t="e">
        <f t="shared" si="23"/>
        <v>#DIV/0!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0</v>
      </c>
      <c r="M95" s="9">
        <f t="shared" si="29"/>
        <v>0</v>
      </c>
      <c r="N95" s="5" t="e">
        <f t="shared" si="22"/>
        <v>#DIV/0!</v>
      </c>
      <c r="O95" s="11" t="e">
        <f t="shared" si="27"/>
        <v>#DIV/0!</v>
      </c>
      <c r="P95" s="5" t="e">
        <f t="shared" si="23"/>
        <v>#DIV/0!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0</v>
      </c>
      <c r="M96" s="9">
        <f t="shared" si="29"/>
        <v>0</v>
      </c>
      <c r="N96" s="5" t="e">
        <f t="shared" si="22"/>
        <v>#DIV/0!</v>
      </c>
      <c r="O96" s="11" t="e">
        <f t="shared" si="27"/>
        <v>#DIV/0!</v>
      </c>
      <c r="P96" s="5" t="e">
        <f t="shared" si="23"/>
        <v>#DIV/0!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0</v>
      </c>
      <c r="M97" s="9">
        <f t="shared" si="29"/>
        <v>0</v>
      </c>
      <c r="N97" s="5" t="e">
        <f t="shared" si="22"/>
        <v>#DIV/0!</v>
      </c>
      <c r="O97" s="11" t="e">
        <f t="shared" si="27"/>
        <v>#DIV/0!</v>
      </c>
      <c r="P97" s="5" t="e">
        <f t="shared" si="23"/>
        <v>#DIV/0!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0</v>
      </c>
      <c r="M98" s="9">
        <f t="shared" si="29"/>
        <v>0</v>
      </c>
      <c r="N98" s="5" t="e">
        <f t="shared" si="22"/>
        <v>#DIV/0!</v>
      </c>
      <c r="O98" s="11" t="e">
        <f t="shared" si="27"/>
        <v>#DIV/0!</v>
      </c>
      <c r="P98" s="5" t="e">
        <f t="shared" si="23"/>
        <v>#DIV/0!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0</v>
      </c>
      <c r="M99" s="9">
        <f t="shared" si="29"/>
        <v>0</v>
      </c>
      <c r="N99" s="5" t="e">
        <f t="shared" si="22"/>
        <v>#DIV/0!</v>
      </c>
      <c r="O99" s="11" t="e">
        <f t="shared" si="27"/>
        <v>#DIV/0!</v>
      </c>
      <c r="P99" s="5" t="e">
        <f t="shared" si="23"/>
        <v>#DIV/0!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0</v>
      </c>
      <c r="M100" s="9">
        <f t="shared" si="29"/>
        <v>0</v>
      </c>
      <c r="N100" s="5" t="e">
        <f t="shared" si="22"/>
        <v>#DIV/0!</v>
      </c>
      <c r="O100" s="11" t="e">
        <f t="shared" si="27"/>
        <v>#DIV/0!</v>
      </c>
      <c r="P100" s="5" t="e">
        <f t="shared" si="23"/>
        <v>#DIV/0!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0</v>
      </c>
      <c r="M101" s="9">
        <f t="shared" si="29"/>
        <v>0</v>
      </c>
      <c r="N101" s="5" t="e">
        <f t="shared" si="22"/>
        <v>#DIV/0!</v>
      </c>
      <c r="O101" s="11" t="e">
        <f t="shared" si="27"/>
        <v>#DIV/0!</v>
      </c>
      <c r="P101" s="5" t="e">
        <f t="shared" si="23"/>
        <v>#DIV/0!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0</v>
      </c>
      <c r="C103" s="9">
        <f t="shared" si="30"/>
        <v>0</v>
      </c>
      <c r="D103" s="9">
        <f t="shared" si="30"/>
        <v>0</v>
      </c>
      <c r="E103" s="9">
        <f t="shared" si="30"/>
        <v>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0</v>
      </c>
      <c r="K103" s="9">
        <f t="shared" si="30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45">
      <selection activeCell="I71" sqref="I7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493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423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12.38534278959811</v>
      </c>
      <c r="AA4" s="5">
        <f aca="true" t="shared" si="6" ref="AA4:AA17">Z4*100/$Z$18</f>
        <v>7.328605200945626</v>
      </c>
      <c r="AB4" s="11">
        <f>SUM(Q4:Q10)+SUM(R4:R10)</f>
        <v>37</v>
      </c>
      <c r="AC4" s="11">
        <f>100*SUM(R4:R10)/AB4</f>
        <v>91.89189189189189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458</v>
      </c>
      <c r="W5"/>
      <c r="X5"/>
      <c r="Y5" s="1" t="s">
        <v>39</v>
      </c>
      <c r="Z5" s="11">
        <f>SUM(N11:N17)</f>
        <v>20.375886524822697</v>
      </c>
      <c r="AA5" s="5">
        <f t="shared" si="6"/>
        <v>12.056737588652481</v>
      </c>
      <c r="AB5" s="11">
        <f>SUM(Q11:Q17)+SUM(R11:R17)</f>
        <v>69</v>
      </c>
      <c r="AC5" s="11">
        <f>100*SUM(R11:R17)/AB5</f>
        <v>86.95652173913044</v>
      </c>
    </row>
    <row r="6" spans="1:29" ht="15">
      <c r="A6" s="19">
        <v>32749</v>
      </c>
      <c r="B6">
        <v>1</v>
      </c>
      <c r="C6"/>
      <c r="D6">
        <v>4</v>
      </c>
      <c r="E6">
        <v>1</v>
      </c>
      <c r="F6"/>
      <c r="G6">
        <v>2</v>
      </c>
      <c r="H6">
        <v>2</v>
      </c>
      <c r="I6">
        <v>2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8"/>
        <v>2</v>
      </c>
      <c r="N6" s="5">
        <f t="shared" si="2"/>
        <v>2.397163120567376</v>
      </c>
      <c r="O6" s="11">
        <f t="shared" si="9"/>
        <v>2.397163120567376</v>
      </c>
      <c r="P6" s="5">
        <f t="shared" si="3"/>
        <v>1.4184397163120568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35</v>
      </c>
      <c r="W6"/>
      <c r="X6" s="1" t="s">
        <v>41</v>
      </c>
      <c r="Z6" s="11">
        <f>SUM(N18:N24)</f>
        <v>30.36406619385343</v>
      </c>
      <c r="AA6" s="5">
        <f t="shared" si="6"/>
        <v>17.966903073286048</v>
      </c>
      <c r="AB6" s="11">
        <f>SUM(Q18:Q24)+SUM(R18:R24)</f>
        <v>102</v>
      </c>
      <c r="AC6" s="11">
        <f>100*SUM(R18:R24)/AB6</f>
        <v>87.25490196078431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2</v>
      </c>
      <c r="N7" s="5">
        <f t="shared" si="2"/>
        <v>0</v>
      </c>
      <c r="O7" s="11">
        <f t="shared" si="9"/>
        <v>2.397163120567376</v>
      </c>
      <c r="P7" s="5">
        <f t="shared" si="3"/>
        <v>1.4184397163120568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92.90060851926978</v>
      </c>
      <c r="W7"/>
      <c r="Y7" s="1" t="s">
        <v>43</v>
      </c>
      <c r="Z7" s="11">
        <f>SUM(N25:N31)</f>
        <v>11.98581560283688</v>
      </c>
      <c r="AA7" s="5">
        <f t="shared" si="6"/>
        <v>7.092198581560282</v>
      </c>
      <c r="AB7" s="11">
        <f>SUM(Q25:Q31)+SUM(R25:R31)</f>
        <v>36</v>
      </c>
      <c r="AC7" s="11">
        <f>100*SUM(R25:R31)/AB7</f>
        <v>91.66666666666667</v>
      </c>
    </row>
    <row r="8" spans="1:29" ht="15">
      <c r="A8" s="19">
        <v>32751</v>
      </c>
      <c r="B8"/>
      <c r="C8"/>
      <c r="D8">
        <v>5</v>
      </c>
      <c r="E8">
        <v>3</v>
      </c>
      <c r="F8"/>
      <c r="G8"/>
      <c r="H8">
        <v>1</v>
      </c>
      <c r="I8">
        <v>2</v>
      </c>
      <c r="J8" s="9">
        <f t="shared" si="0"/>
        <v>8</v>
      </c>
      <c r="K8" s="9">
        <f t="shared" si="1"/>
        <v>3</v>
      </c>
      <c r="L8" s="9">
        <f t="shared" si="7"/>
        <v>12</v>
      </c>
      <c r="M8" s="9">
        <f t="shared" si="8"/>
        <v>5</v>
      </c>
      <c r="N8" s="5">
        <f t="shared" si="2"/>
        <v>4.3947990543735225</v>
      </c>
      <c r="O8" s="11">
        <f t="shared" si="9"/>
        <v>6.791962174940899</v>
      </c>
      <c r="P8" s="5">
        <f t="shared" si="3"/>
        <v>4.0189125295508275</v>
      </c>
      <c r="Q8" s="9">
        <f t="shared" si="4"/>
        <v>0</v>
      </c>
      <c r="R8" s="9">
        <f t="shared" si="5"/>
        <v>11</v>
      </c>
      <c r="W8"/>
      <c r="X8" s="1" t="s">
        <v>44</v>
      </c>
      <c r="Z8" s="11">
        <f>SUM(N32:N38)</f>
        <v>7.591016548463357</v>
      </c>
      <c r="AA8" s="5">
        <f t="shared" si="6"/>
        <v>4.491725768321512</v>
      </c>
      <c r="AB8" s="11">
        <f>SUM(Q32:Q38)+SUM(R32:R38)</f>
        <v>21</v>
      </c>
      <c r="AC8" s="11">
        <f>100*SUM(R32:R38)/AB8</f>
        <v>95.23809523809524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12</v>
      </c>
      <c r="M9" s="9">
        <f t="shared" si="8"/>
        <v>5</v>
      </c>
      <c r="N9" s="5">
        <f t="shared" si="2"/>
        <v>0</v>
      </c>
      <c r="O9" s="11">
        <f t="shared" si="9"/>
        <v>6.791962174940899</v>
      </c>
      <c r="P9" s="5">
        <f t="shared" si="3"/>
        <v>4.0189125295508275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21.973995271867615</v>
      </c>
      <c r="AA9" s="5">
        <f t="shared" si="6"/>
        <v>13.002364066193854</v>
      </c>
      <c r="AB9" s="11">
        <f>SUM(Q39:Q45)+SUM(R39:R45)</f>
        <v>55</v>
      </c>
      <c r="AC9" s="11">
        <f>100*SUM(R39:R45)/AB9</f>
        <v>100</v>
      </c>
    </row>
    <row r="10" spans="1:29" ht="15">
      <c r="A10" s="19">
        <v>32753</v>
      </c>
      <c r="B10" s="12"/>
      <c r="C10" s="12"/>
      <c r="D10" s="12">
        <v>7</v>
      </c>
      <c r="E10" s="12">
        <v>3</v>
      </c>
      <c r="F10" s="12"/>
      <c r="G10" s="12"/>
      <c r="H10" s="12"/>
      <c r="I10" s="12">
        <v>4</v>
      </c>
      <c r="J10" s="9">
        <f t="shared" si="0"/>
        <v>10</v>
      </c>
      <c r="K10" s="9">
        <f t="shared" si="1"/>
        <v>4</v>
      </c>
      <c r="L10" s="9">
        <f t="shared" si="7"/>
        <v>22</v>
      </c>
      <c r="M10" s="9">
        <f t="shared" si="8"/>
        <v>9</v>
      </c>
      <c r="N10" s="5">
        <f t="shared" si="2"/>
        <v>5.59338061465721</v>
      </c>
      <c r="O10" s="11">
        <f t="shared" si="9"/>
        <v>12.38534278959811</v>
      </c>
      <c r="P10" s="5">
        <f t="shared" si="3"/>
        <v>7.328605200945627</v>
      </c>
      <c r="Q10" s="9">
        <f t="shared" si="4"/>
        <v>0</v>
      </c>
      <c r="R10" s="9">
        <f t="shared" si="5"/>
        <v>14</v>
      </c>
      <c r="U10" s="8" t="s">
        <v>4</v>
      </c>
      <c r="V10" s="5">
        <f>100*(+E103/(E103+D103))</f>
        <v>24.210526315789473</v>
      </c>
      <c r="W10"/>
      <c r="X10" s="8" t="s">
        <v>47</v>
      </c>
      <c r="Z10" s="11">
        <f>SUM(N46:N52)</f>
        <v>16.780141843971634</v>
      </c>
      <c r="AA10" s="5">
        <f t="shared" si="6"/>
        <v>9.929078014184398</v>
      </c>
      <c r="AB10" s="11">
        <f>SUM(Q46:Q52)+SUM(R46:R52)</f>
        <v>42</v>
      </c>
      <c r="AC10" s="11">
        <f>100*SUM(R46:R52)/AB10</f>
        <v>100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22</v>
      </c>
      <c r="M11" s="9">
        <f t="shared" si="8"/>
        <v>9</v>
      </c>
      <c r="N11" s="5">
        <f t="shared" si="2"/>
        <v>0</v>
      </c>
      <c r="O11" s="11">
        <f t="shared" si="9"/>
        <v>12.38534278959811</v>
      </c>
      <c r="P11" s="5">
        <f t="shared" si="3"/>
        <v>7.328605200945627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58.2089552238806</v>
      </c>
      <c r="W11"/>
      <c r="Y11" s="8" t="s">
        <v>49</v>
      </c>
      <c r="Z11" s="11">
        <f>SUM(N53:N59)</f>
        <v>20.775413711583926</v>
      </c>
      <c r="AA11" s="5">
        <f t="shared" si="6"/>
        <v>12.293144208037825</v>
      </c>
      <c r="AB11" s="11">
        <f>SUM(Q53:Q59)+SUM(R53:R59)</f>
        <v>54</v>
      </c>
      <c r="AC11" s="11">
        <f>100*SUM(R53:R59)/AB11</f>
        <v>98.14814814814815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22</v>
      </c>
      <c r="M12" s="9">
        <f t="shared" si="8"/>
        <v>9</v>
      </c>
      <c r="N12" s="5">
        <f t="shared" si="2"/>
        <v>0</v>
      </c>
      <c r="O12" s="11">
        <f t="shared" si="9"/>
        <v>12.38534278959811</v>
      </c>
      <c r="P12" s="5">
        <f t="shared" si="3"/>
        <v>7.328605200945627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44.10480349344978</v>
      </c>
      <c r="W12"/>
      <c r="X12" s="8" t="s">
        <v>51</v>
      </c>
      <c r="Z12" s="11">
        <f>SUM(N60:N66)</f>
        <v>19.177304964539008</v>
      </c>
      <c r="AA12" s="5">
        <f t="shared" si="6"/>
        <v>11.347517730496453</v>
      </c>
      <c r="AB12" s="11">
        <f>SUM(Q60:Q66)+SUM(R60:R66)</f>
        <v>54</v>
      </c>
      <c r="AC12" s="11">
        <f>100*SUM(R60:R66)/AB12</f>
        <v>94.44444444444444</v>
      </c>
    </row>
    <row r="13" spans="1:29" ht="15">
      <c r="A13" s="19">
        <v>32756</v>
      </c>
      <c r="B13">
        <v>1</v>
      </c>
      <c r="C13">
        <v>2</v>
      </c>
      <c r="D13">
        <v>6</v>
      </c>
      <c r="E13">
        <v>4</v>
      </c>
      <c r="F13"/>
      <c r="G13">
        <v>1</v>
      </c>
      <c r="H13">
        <v>6</v>
      </c>
      <c r="I13">
        <v>4</v>
      </c>
      <c r="J13" s="9">
        <f t="shared" si="0"/>
        <v>7</v>
      </c>
      <c r="K13" s="9">
        <f t="shared" si="1"/>
        <v>9</v>
      </c>
      <c r="L13" s="9">
        <f t="shared" si="7"/>
        <v>29</v>
      </c>
      <c r="M13" s="9">
        <f t="shared" si="8"/>
        <v>18</v>
      </c>
      <c r="N13" s="5">
        <f t="shared" si="2"/>
        <v>6.392434988179669</v>
      </c>
      <c r="O13" s="11">
        <f t="shared" si="9"/>
        <v>18.77777777777778</v>
      </c>
      <c r="P13" s="5">
        <f t="shared" si="3"/>
        <v>11.11111111111111</v>
      </c>
      <c r="Q13" s="9">
        <f t="shared" si="4"/>
        <v>4</v>
      </c>
      <c r="R13" s="9">
        <f t="shared" si="5"/>
        <v>20</v>
      </c>
      <c r="W13"/>
      <c r="Y13" s="8" t="s">
        <v>52</v>
      </c>
      <c r="Z13" s="11">
        <f>SUM(N67:N73)</f>
        <v>7.591016548463358</v>
      </c>
      <c r="AA13" s="5">
        <f t="shared" si="6"/>
        <v>4.491725768321513</v>
      </c>
      <c r="AB13" s="11">
        <f>SUM(Q67:Q73)+SUM(R67:R73)</f>
        <v>23</v>
      </c>
      <c r="AC13" s="11">
        <f>100*SUM(R67:R73)/AB13</f>
        <v>91.30434782608695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29</v>
      </c>
      <c r="M14" s="9">
        <f t="shared" si="8"/>
        <v>18</v>
      </c>
      <c r="N14" s="5">
        <f t="shared" si="2"/>
        <v>0</v>
      </c>
      <c r="O14" s="11">
        <f t="shared" si="9"/>
        <v>18.77777777777778</v>
      </c>
      <c r="P14" s="5">
        <f t="shared" si="3"/>
        <v>11.11111111111111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>
        <v>1</v>
      </c>
      <c r="C15">
        <v>1</v>
      </c>
      <c r="D15" s="12">
        <v>3</v>
      </c>
      <c r="E15" s="12">
        <v>6</v>
      </c>
      <c r="F15"/>
      <c r="G15">
        <v>3</v>
      </c>
      <c r="H15" s="12">
        <v>4</v>
      </c>
      <c r="I15" s="12">
        <v>16</v>
      </c>
      <c r="J15" s="9">
        <f t="shared" si="0"/>
        <v>7</v>
      </c>
      <c r="K15" s="9">
        <f t="shared" si="1"/>
        <v>17</v>
      </c>
      <c r="L15" s="9">
        <f t="shared" si="7"/>
        <v>36</v>
      </c>
      <c r="M15" s="9">
        <f t="shared" si="8"/>
        <v>35</v>
      </c>
      <c r="N15" s="5">
        <f t="shared" si="2"/>
        <v>9.588652482269504</v>
      </c>
      <c r="O15" s="11">
        <f t="shared" si="9"/>
        <v>28.36643026004728</v>
      </c>
      <c r="P15" s="5">
        <f t="shared" si="3"/>
        <v>16.78486997635934</v>
      </c>
      <c r="Q15" s="9">
        <f t="shared" si="4"/>
        <v>5</v>
      </c>
      <c r="R15" s="9">
        <f t="shared" si="5"/>
        <v>29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36</v>
      </c>
      <c r="M16" s="9">
        <f t="shared" si="8"/>
        <v>35</v>
      </c>
      <c r="N16" s="5">
        <f t="shared" si="2"/>
        <v>0</v>
      </c>
      <c r="O16" s="11">
        <f t="shared" si="9"/>
        <v>28.36643026004728</v>
      </c>
      <c r="P16" s="5">
        <f t="shared" si="3"/>
        <v>16.78486997635934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>
        <v>4</v>
      </c>
      <c r="E17" s="12"/>
      <c r="F17" s="12"/>
      <c r="G17"/>
      <c r="H17" s="12">
        <v>2</v>
      </c>
      <c r="I17" s="12">
        <v>5</v>
      </c>
      <c r="J17" s="9">
        <f t="shared" si="0"/>
        <v>4</v>
      </c>
      <c r="K17" s="9">
        <f t="shared" si="1"/>
        <v>7</v>
      </c>
      <c r="L17" s="9">
        <f t="shared" si="7"/>
        <v>40</v>
      </c>
      <c r="M17" s="9">
        <f t="shared" si="8"/>
        <v>42</v>
      </c>
      <c r="N17" s="5">
        <f t="shared" si="2"/>
        <v>4.3947990543735225</v>
      </c>
      <c r="O17" s="11">
        <f t="shared" si="9"/>
        <v>32.7612293144208</v>
      </c>
      <c r="P17" s="5">
        <f t="shared" si="3"/>
        <v>19.38534278959811</v>
      </c>
      <c r="Q17" s="9">
        <f t="shared" si="4"/>
        <v>0</v>
      </c>
      <c r="R17" s="9">
        <f t="shared" si="5"/>
        <v>11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40</v>
      </c>
      <c r="M18" s="9">
        <f t="shared" si="8"/>
        <v>42</v>
      </c>
      <c r="N18" s="5">
        <f t="shared" si="2"/>
        <v>0</v>
      </c>
      <c r="O18" s="11">
        <f t="shared" si="9"/>
        <v>32.7612293144208</v>
      </c>
      <c r="P18" s="5">
        <f t="shared" si="3"/>
        <v>19.38534278959811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169.00000000000003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40</v>
      </c>
      <c r="M19" s="9">
        <f t="shared" si="8"/>
        <v>42</v>
      </c>
      <c r="N19" s="5">
        <f t="shared" si="2"/>
        <v>0</v>
      </c>
      <c r="O19" s="11">
        <f t="shared" si="9"/>
        <v>32.7612293144208</v>
      </c>
      <c r="P19" s="5">
        <f t="shared" si="3"/>
        <v>19.38534278959811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2</v>
      </c>
      <c r="C20" s="12">
        <v>2</v>
      </c>
      <c r="D20" s="12">
        <v>15</v>
      </c>
      <c r="E20" s="12">
        <v>5</v>
      </c>
      <c r="F20" s="12"/>
      <c r="G20" s="12">
        <v>1</v>
      </c>
      <c r="H20" s="12">
        <v>8</v>
      </c>
      <c r="I20" s="12">
        <v>10</v>
      </c>
      <c r="J20" s="9">
        <f t="shared" si="0"/>
        <v>16</v>
      </c>
      <c r="K20" s="9">
        <f t="shared" si="1"/>
        <v>17</v>
      </c>
      <c r="L20" s="9">
        <f t="shared" si="7"/>
        <v>56</v>
      </c>
      <c r="M20" s="9">
        <f t="shared" si="8"/>
        <v>59</v>
      </c>
      <c r="N20" s="5">
        <f t="shared" si="2"/>
        <v>13.184397163120568</v>
      </c>
      <c r="O20" s="11">
        <f t="shared" si="9"/>
        <v>45.94562647754137</v>
      </c>
      <c r="P20" s="5">
        <f t="shared" si="3"/>
        <v>27.186761229314417</v>
      </c>
      <c r="Q20" s="9">
        <f t="shared" si="4"/>
        <v>5</v>
      </c>
      <c r="R20" s="9">
        <f t="shared" si="5"/>
        <v>38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56</v>
      </c>
      <c r="M21" s="9">
        <f t="shared" si="8"/>
        <v>59</v>
      </c>
      <c r="N21" s="5">
        <f t="shared" si="2"/>
        <v>0</v>
      </c>
      <c r="O21" s="11">
        <f t="shared" si="9"/>
        <v>45.94562647754137</v>
      </c>
      <c r="P21" s="5">
        <f t="shared" si="3"/>
        <v>27.186761229314417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>
        <v>3</v>
      </c>
      <c r="C22">
        <v>1</v>
      </c>
      <c r="D22">
        <v>13</v>
      </c>
      <c r="E22">
        <v>2</v>
      </c>
      <c r="F22"/>
      <c r="G22">
        <v>2</v>
      </c>
      <c r="H22">
        <v>5</v>
      </c>
      <c r="I22">
        <v>11</v>
      </c>
      <c r="J22" s="9">
        <f t="shared" si="0"/>
        <v>11</v>
      </c>
      <c r="K22" s="9">
        <f t="shared" si="1"/>
        <v>14</v>
      </c>
      <c r="L22" s="9">
        <f t="shared" si="7"/>
        <v>67</v>
      </c>
      <c r="M22" s="9">
        <f t="shared" si="8"/>
        <v>73</v>
      </c>
      <c r="N22" s="5">
        <f t="shared" si="2"/>
        <v>9.988179669030734</v>
      </c>
      <c r="O22" s="11">
        <f t="shared" si="9"/>
        <v>55.9338061465721</v>
      </c>
      <c r="P22" s="5">
        <f t="shared" si="3"/>
        <v>33.096926713947994</v>
      </c>
      <c r="Q22" s="9">
        <f t="shared" si="4"/>
        <v>6</v>
      </c>
      <c r="R22" s="9">
        <f t="shared" si="5"/>
        <v>31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67</v>
      </c>
      <c r="M23" s="9">
        <f t="shared" si="8"/>
        <v>73</v>
      </c>
      <c r="N23" s="5">
        <f t="shared" si="2"/>
        <v>0</v>
      </c>
      <c r="O23" s="11">
        <f t="shared" si="9"/>
        <v>55.9338061465721</v>
      </c>
      <c r="P23" s="5">
        <f t="shared" si="3"/>
        <v>33.096926713947994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9</v>
      </c>
      <c r="E24" s="12"/>
      <c r="F24" s="12"/>
      <c r="G24">
        <v>1</v>
      </c>
      <c r="H24" s="12">
        <v>4</v>
      </c>
      <c r="I24" s="12">
        <v>7</v>
      </c>
      <c r="J24" s="9">
        <f t="shared" si="0"/>
        <v>8</v>
      </c>
      <c r="K24" s="9">
        <f t="shared" si="1"/>
        <v>10</v>
      </c>
      <c r="L24" s="9">
        <f t="shared" si="7"/>
        <v>75</v>
      </c>
      <c r="M24" s="9">
        <f t="shared" si="8"/>
        <v>83</v>
      </c>
      <c r="N24" s="5">
        <f t="shared" si="2"/>
        <v>7.1914893617021285</v>
      </c>
      <c r="O24" s="11">
        <f t="shared" si="9"/>
        <v>63.125295508274235</v>
      </c>
      <c r="P24" s="5">
        <f t="shared" si="3"/>
        <v>37.35224586288416</v>
      </c>
      <c r="Q24" s="9">
        <f t="shared" si="4"/>
        <v>2</v>
      </c>
      <c r="R24" s="9">
        <f t="shared" si="5"/>
        <v>20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75</v>
      </c>
      <c r="M25" s="9">
        <f t="shared" si="8"/>
        <v>83</v>
      </c>
      <c r="N25" s="5">
        <f t="shared" si="2"/>
        <v>0</v>
      </c>
      <c r="O25" s="11">
        <f t="shared" si="9"/>
        <v>63.125295508274235</v>
      </c>
      <c r="P25" s="5">
        <f t="shared" si="3"/>
        <v>37.35224586288416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75</v>
      </c>
      <c r="M26" s="9">
        <f t="shared" si="8"/>
        <v>83</v>
      </c>
      <c r="N26" s="5">
        <f t="shared" si="2"/>
        <v>0</v>
      </c>
      <c r="O26" s="11">
        <f t="shared" si="9"/>
        <v>63.125295508274235</v>
      </c>
      <c r="P26" s="5">
        <f t="shared" si="3"/>
        <v>37.35224586288416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75</v>
      </c>
      <c r="M27" s="9">
        <f t="shared" si="8"/>
        <v>83</v>
      </c>
      <c r="N27" s="5">
        <f t="shared" si="2"/>
        <v>0</v>
      </c>
      <c r="O27" s="11">
        <f t="shared" si="9"/>
        <v>63.125295508274235</v>
      </c>
      <c r="P27" s="5">
        <f t="shared" si="3"/>
        <v>37.35224586288416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/>
      <c r="D28">
        <v>4</v>
      </c>
      <c r="E28">
        <v>4</v>
      </c>
      <c r="F28"/>
      <c r="G28"/>
      <c r="H28">
        <v>2</v>
      </c>
      <c r="I28">
        <v>3</v>
      </c>
      <c r="J28" s="9">
        <f t="shared" si="0"/>
        <v>8</v>
      </c>
      <c r="K28" s="9">
        <f t="shared" si="1"/>
        <v>5</v>
      </c>
      <c r="L28" s="9">
        <f t="shared" si="7"/>
        <v>83</v>
      </c>
      <c r="M28" s="9">
        <f t="shared" si="8"/>
        <v>88</v>
      </c>
      <c r="N28" s="5">
        <f t="shared" si="2"/>
        <v>5.193853427895982</v>
      </c>
      <c r="O28" s="11">
        <f t="shared" si="9"/>
        <v>68.31914893617022</v>
      </c>
      <c r="P28" s="5">
        <f t="shared" si="3"/>
        <v>40.425531914893625</v>
      </c>
      <c r="Q28" s="9">
        <f t="shared" si="4"/>
        <v>0</v>
      </c>
      <c r="R28" s="9">
        <f t="shared" si="5"/>
        <v>13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83</v>
      </c>
      <c r="M29" s="9">
        <f t="shared" si="8"/>
        <v>88</v>
      </c>
      <c r="N29" s="5">
        <f t="shared" si="2"/>
        <v>0</v>
      </c>
      <c r="O29" s="11">
        <f t="shared" si="9"/>
        <v>68.31914893617022</v>
      </c>
      <c r="P29" s="5">
        <f t="shared" si="3"/>
        <v>40.425531914893625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>
        <v>2</v>
      </c>
      <c r="D30" s="12">
        <v>1</v>
      </c>
      <c r="E30" s="12">
        <v>1</v>
      </c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7"/>
        <v>83</v>
      </c>
      <c r="M30" s="9">
        <f t="shared" si="8"/>
        <v>90</v>
      </c>
      <c r="N30" s="5">
        <f t="shared" si="2"/>
        <v>0.7990543735224587</v>
      </c>
      <c r="O30" s="11">
        <f t="shared" si="9"/>
        <v>69.11820330969267</v>
      </c>
      <c r="P30" s="5">
        <f t="shared" si="3"/>
        <v>40.8983451536643</v>
      </c>
      <c r="Q30" s="9">
        <f t="shared" si="4"/>
        <v>2</v>
      </c>
      <c r="R30" s="9">
        <f t="shared" si="5"/>
        <v>4</v>
      </c>
      <c r="T30" s="8"/>
    </row>
    <row r="31" spans="1:20" ht="15">
      <c r="A31" s="19">
        <v>32774</v>
      </c>
      <c r="B31"/>
      <c r="C31" s="12">
        <v>1</v>
      </c>
      <c r="D31" s="12">
        <v>6</v>
      </c>
      <c r="E31" s="12"/>
      <c r="F31"/>
      <c r="G31" s="12"/>
      <c r="H31" s="12">
        <v>6</v>
      </c>
      <c r="I31" s="12">
        <v>4</v>
      </c>
      <c r="J31" s="9">
        <f t="shared" si="0"/>
        <v>5</v>
      </c>
      <c r="K31" s="9">
        <f t="shared" si="1"/>
        <v>10</v>
      </c>
      <c r="L31" s="9">
        <f t="shared" si="7"/>
        <v>88</v>
      </c>
      <c r="M31" s="9">
        <f t="shared" si="8"/>
        <v>100</v>
      </c>
      <c r="N31" s="5">
        <f t="shared" si="2"/>
        <v>5.99290780141844</v>
      </c>
      <c r="O31" s="11">
        <f t="shared" si="9"/>
        <v>75.11111111111111</v>
      </c>
      <c r="P31" s="5">
        <f t="shared" si="3"/>
        <v>44.44444444444444</v>
      </c>
      <c r="Q31" s="9">
        <f t="shared" si="4"/>
        <v>1</v>
      </c>
      <c r="R31" s="9">
        <f t="shared" si="5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88</v>
      </c>
      <c r="M32" s="9">
        <f t="shared" si="8"/>
        <v>100</v>
      </c>
      <c r="N32" s="5">
        <f t="shared" si="2"/>
        <v>0</v>
      </c>
      <c r="O32" s="11">
        <f t="shared" si="9"/>
        <v>75.11111111111111</v>
      </c>
      <c r="P32" s="5">
        <f t="shared" si="3"/>
        <v>44.44444444444444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88</v>
      </c>
      <c r="M33" s="9">
        <f t="shared" si="8"/>
        <v>100</v>
      </c>
      <c r="N33" s="5">
        <f t="shared" si="2"/>
        <v>0</v>
      </c>
      <c r="O33" s="11">
        <f t="shared" si="9"/>
        <v>75.11111111111111</v>
      </c>
      <c r="P33" s="5">
        <f t="shared" si="3"/>
        <v>44.44444444444444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/>
      <c r="C34"/>
      <c r="D34" s="12">
        <v>7</v>
      </c>
      <c r="E34" s="12">
        <v>2</v>
      </c>
      <c r="F34"/>
      <c r="G34">
        <v>1</v>
      </c>
      <c r="H34" s="12">
        <v>2</v>
      </c>
      <c r="I34" s="12">
        <v>4</v>
      </c>
      <c r="J34" s="9">
        <f t="shared" si="0"/>
        <v>9</v>
      </c>
      <c r="K34" s="9">
        <f t="shared" si="1"/>
        <v>5</v>
      </c>
      <c r="L34" s="9">
        <f t="shared" si="7"/>
        <v>97</v>
      </c>
      <c r="M34" s="9">
        <f t="shared" si="8"/>
        <v>105</v>
      </c>
      <c r="N34" s="5">
        <f t="shared" si="2"/>
        <v>5.59338061465721</v>
      </c>
      <c r="O34" s="11">
        <f t="shared" si="9"/>
        <v>80.70449172576832</v>
      </c>
      <c r="P34" s="5">
        <f t="shared" si="3"/>
        <v>47.75413711583924</v>
      </c>
      <c r="Q34" s="9">
        <f t="shared" si="4"/>
        <v>1</v>
      </c>
      <c r="R34" s="9">
        <f t="shared" si="5"/>
        <v>15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97</v>
      </c>
      <c r="M35" s="9">
        <f t="shared" si="8"/>
        <v>105</v>
      </c>
      <c r="N35" s="5">
        <f t="shared" si="2"/>
        <v>0</v>
      </c>
      <c r="O35" s="11">
        <f t="shared" si="9"/>
        <v>80.70449172576832</v>
      </c>
      <c r="P35" s="5">
        <f t="shared" si="3"/>
        <v>47.75413711583924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97</v>
      </c>
      <c r="M36" s="9">
        <f t="shared" si="8"/>
        <v>105</v>
      </c>
      <c r="N36" s="5">
        <f aca="true" t="shared" si="12" ref="N36:N67">(+J36+K36)*($J$103/($J$103+$K$103))</f>
        <v>0</v>
      </c>
      <c r="O36" s="11">
        <f t="shared" si="9"/>
        <v>80.70449172576832</v>
      </c>
      <c r="P36" s="5">
        <f aca="true" t="shared" si="13" ref="P36:P67">O36*100/$N$103</f>
        <v>47.75413711583924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97</v>
      </c>
      <c r="M37" s="9">
        <f aca="true" t="shared" si="17" ref="M37:M68">M36+K37</f>
        <v>105</v>
      </c>
      <c r="N37" s="5">
        <f t="shared" si="12"/>
        <v>0</v>
      </c>
      <c r="O37" s="11">
        <f aca="true" t="shared" si="18" ref="O37:O68">O36+N37</f>
        <v>80.70449172576832</v>
      </c>
      <c r="P37" s="5">
        <f t="shared" si="13"/>
        <v>47.75413711583924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/>
      <c r="F38"/>
      <c r="G38"/>
      <c r="H38" s="12"/>
      <c r="I38" s="12">
        <v>2</v>
      </c>
      <c r="J38" s="9">
        <f t="shared" si="10"/>
        <v>3</v>
      </c>
      <c r="K38" s="9">
        <f t="shared" si="11"/>
        <v>2</v>
      </c>
      <c r="L38" s="9">
        <f t="shared" si="16"/>
        <v>100</v>
      </c>
      <c r="M38" s="9">
        <f t="shared" si="17"/>
        <v>107</v>
      </c>
      <c r="N38" s="5">
        <f t="shared" si="12"/>
        <v>1.9976359338061467</v>
      </c>
      <c r="O38" s="11">
        <f t="shared" si="18"/>
        <v>82.70212765957447</v>
      </c>
      <c r="P38" s="5">
        <f t="shared" si="13"/>
        <v>48.93617021276596</v>
      </c>
      <c r="Q38" s="9">
        <f t="shared" si="14"/>
        <v>0</v>
      </c>
      <c r="R38" s="9">
        <f t="shared" si="15"/>
        <v>5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100</v>
      </c>
      <c r="M39" s="9">
        <f t="shared" si="17"/>
        <v>107</v>
      </c>
      <c r="N39" s="5">
        <f t="shared" si="12"/>
        <v>0</v>
      </c>
      <c r="O39" s="11">
        <f t="shared" si="18"/>
        <v>82.70212765957447</v>
      </c>
      <c r="P39" s="5">
        <f t="shared" si="13"/>
        <v>48.93617021276596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100</v>
      </c>
      <c r="M40" s="9">
        <f t="shared" si="17"/>
        <v>107</v>
      </c>
      <c r="N40" s="5">
        <f t="shared" si="12"/>
        <v>0</v>
      </c>
      <c r="O40" s="11">
        <f t="shared" si="18"/>
        <v>82.70212765957447</v>
      </c>
      <c r="P40" s="5">
        <f t="shared" si="13"/>
        <v>48.93617021276596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1</v>
      </c>
      <c r="F41"/>
      <c r="G41"/>
      <c r="H41">
        <v>15</v>
      </c>
      <c r="I41">
        <v>11</v>
      </c>
      <c r="J41" s="9">
        <f t="shared" si="10"/>
        <v>7</v>
      </c>
      <c r="K41" s="9">
        <f t="shared" si="11"/>
        <v>26</v>
      </c>
      <c r="L41" s="9">
        <f t="shared" si="16"/>
        <v>107</v>
      </c>
      <c r="M41" s="9">
        <f t="shared" si="17"/>
        <v>133</v>
      </c>
      <c r="N41" s="5">
        <f t="shared" si="12"/>
        <v>13.184397163120568</v>
      </c>
      <c r="O41" s="11">
        <f t="shared" si="18"/>
        <v>95.88652482269504</v>
      </c>
      <c r="P41" s="5">
        <f t="shared" si="13"/>
        <v>56.737588652482266</v>
      </c>
      <c r="Q41" s="9">
        <f t="shared" si="14"/>
        <v>0</v>
      </c>
      <c r="R41" s="9">
        <f t="shared" si="15"/>
        <v>33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107</v>
      </c>
      <c r="M42" s="9">
        <f t="shared" si="17"/>
        <v>133</v>
      </c>
      <c r="N42" s="5">
        <f t="shared" si="12"/>
        <v>0</v>
      </c>
      <c r="O42" s="11">
        <f t="shared" si="18"/>
        <v>95.88652482269504</v>
      </c>
      <c r="P42" s="5">
        <f t="shared" si="13"/>
        <v>56.737588652482266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4</v>
      </c>
      <c r="E43">
        <v>2</v>
      </c>
      <c r="F43"/>
      <c r="G43"/>
      <c r="H43">
        <v>5</v>
      </c>
      <c r="I43">
        <v>9</v>
      </c>
      <c r="J43" s="9">
        <f t="shared" si="10"/>
        <v>6</v>
      </c>
      <c r="K43" s="9">
        <f t="shared" si="11"/>
        <v>14</v>
      </c>
      <c r="L43" s="9">
        <f t="shared" si="16"/>
        <v>113</v>
      </c>
      <c r="M43" s="9">
        <f t="shared" si="17"/>
        <v>147</v>
      </c>
      <c r="N43" s="5">
        <f t="shared" si="12"/>
        <v>7.990543735224587</v>
      </c>
      <c r="O43" s="11">
        <f t="shared" si="18"/>
        <v>103.87706855791963</v>
      </c>
      <c r="P43" s="5">
        <f t="shared" si="13"/>
        <v>61.46572104018913</v>
      </c>
      <c r="Q43" s="9">
        <f t="shared" si="14"/>
        <v>0</v>
      </c>
      <c r="R43" s="9">
        <f t="shared" si="15"/>
        <v>20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147</v>
      </c>
      <c r="N44" s="5">
        <f t="shared" si="12"/>
        <v>0</v>
      </c>
      <c r="O44" s="11">
        <f t="shared" si="18"/>
        <v>103.87706855791963</v>
      </c>
      <c r="P44" s="5">
        <f t="shared" si="13"/>
        <v>61.46572104018913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>
        <v>1</v>
      </c>
      <c r="F45"/>
      <c r="G45"/>
      <c r="H45" s="12"/>
      <c r="I45" s="12">
        <v>1</v>
      </c>
      <c r="J45" s="9">
        <f t="shared" si="10"/>
        <v>1</v>
      </c>
      <c r="K45" s="9">
        <f t="shared" si="11"/>
        <v>1</v>
      </c>
      <c r="L45" s="9">
        <f t="shared" si="16"/>
        <v>114</v>
      </c>
      <c r="M45" s="9">
        <f t="shared" si="17"/>
        <v>148</v>
      </c>
      <c r="N45" s="5">
        <f t="shared" si="12"/>
        <v>0.7990543735224587</v>
      </c>
      <c r="O45" s="11">
        <f t="shared" si="18"/>
        <v>104.67612293144208</v>
      </c>
      <c r="P45" s="5">
        <f t="shared" si="13"/>
        <v>61.93853427895981</v>
      </c>
      <c r="Q45" s="9">
        <f t="shared" si="14"/>
        <v>0</v>
      </c>
      <c r="R45" s="9">
        <f t="shared" si="15"/>
        <v>2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148</v>
      </c>
      <c r="N46" s="5">
        <f t="shared" si="12"/>
        <v>0</v>
      </c>
      <c r="O46" s="11">
        <f t="shared" si="18"/>
        <v>104.67612293144208</v>
      </c>
      <c r="P46" s="5">
        <f t="shared" si="13"/>
        <v>61.93853427895981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148</v>
      </c>
      <c r="N47" s="5">
        <f t="shared" si="12"/>
        <v>0</v>
      </c>
      <c r="O47" s="11">
        <f t="shared" si="18"/>
        <v>104.67612293144208</v>
      </c>
      <c r="P47" s="5">
        <f t="shared" si="13"/>
        <v>61.93853427895981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114</v>
      </c>
      <c r="M48" s="9">
        <f t="shared" si="17"/>
        <v>148</v>
      </c>
      <c r="N48" s="5">
        <f t="shared" si="12"/>
        <v>0</v>
      </c>
      <c r="O48" s="11">
        <f t="shared" si="18"/>
        <v>104.67612293144208</v>
      </c>
      <c r="P48" s="5">
        <f t="shared" si="13"/>
        <v>61.93853427895981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114</v>
      </c>
      <c r="M49" s="9">
        <f t="shared" si="17"/>
        <v>148</v>
      </c>
      <c r="N49" s="5">
        <f t="shared" si="12"/>
        <v>0</v>
      </c>
      <c r="O49" s="11">
        <f t="shared" si="18"/>
        <v>104.67612293144208</v>
      </c>
      <c r="P49" s="5">
        <f t="shared" si="13"/>
        <v>61.93853427895981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>
        <v>5</v>
      </c>
      <c r="E50"/>
      <c r="F50"/>
      <c r="G50"/>
      <c r="H50">
        <v>11</v>
      </c>
      <c r="I50">
        <v>9</v>
      </c>
      <c r="J50" s="9">
        <f t="shared" si="10"/>
        <v>5</v>
      </c>
      <c r="K50" s="9">
        <f t="shared" si="11"/>
        <v>20</v>
      </c>
      <c r="L50" s="9">
        <f t="shared" si="16"/>
        <v>119</v>
      </c>
      <c r="M50" s="9">
        <f t="shared" si="17"/>
        <v>168</v>
      </c>
      <c r="N50" s="5">
        <f t="shared" si="12"/>
        <v>9.988179669030734</v>
      </c>
      <c r="O50" s="11">
        <f t="shared" si="18"/>
        <v>114.66430260047281</v>
      </c>
      <c r="P50" s="5">
        <f t="shared" si="13"/>
        <v>67.84869976359337</v>
      </c>
      <c r="Q50" s="9">
        <f t="shared" si="14"/>
        <v>0</v>
      </c>
      <c r="R50" s="9">
        <f t="shared" si="15"/>
        <v>25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119</v>
      </c>
      <c r="M51" s="9">
        <f t="shared" si="17"/>
        <v>168</v>
      </c>
      <c r="N51" s="5">
        <f t="shared" si="12"/>
        <v>0</v>
      </c>
      <c r="O51" s="11">
        <f t="shared" si="18"/>
        <v>114.66430260047281</v>
      </c>
      <c r="P51" s="5">
        <f t="shared" si="13"/>
        <v>67.84869976359337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3</v>
      </c>
      <c r="E52" s="12"/>
      <c r="F52" s="12"/>
      <c r="G52"/>
      <c r="H52" s="12">
        <v>8</v>
      </c>
      <c r="I52" s="12">
        <v>6</v>
      </c>
      <c r="J52" s="9">
        <f t="shared" si="10"/>
        <v>3</v>
      </c>
      <c r="K52" s="9">
        <f t="shared" si="11"/>
        <v>14</v>
      </c>
      <c r="L52" s="9">
        <f t="shared" si="16"/>
        <v>122</v>
      </c>
      <c r="M52" s="9">
        <f t="shared" si="17"/>
        <v>182</v>
      </c>
      <c r="N52" s="5">
        <f t="shared" si="12"/>
        <v>6.791962174940899</v>
      </c>
      <c r="O52" s="11">
        <f t="shared" si="18"/>
        <v>121.4562647754137</v>
      </c>
      <c r="P52" s="5">
        <f t="shared" si="13"/>
        <v>71.86761229314419</v>
      </c>
      <c r="Q52" s="9">
        <f t="shared" si="14"/>
        <v>0</v>
      </c>
      <c r="R52" s="9">
        <f t="shared" si="15"/>
        <v>17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122</v>
      </c>
      <c r="M53" s="9">
        <f t="shared" si="17"/>
        <v>182</v>
      </c>
      <c r="N53" s="5">
        <f t="shared" si="12"/>
        <v>0</v>
      </c>
      <c r="O53" s="11">
        <f t="shared" si="18"/>
        <v>121.4562647754137</v>
      </c>
      <c r="P53" s="5">
        <f t="shared" si="13"/>
        <v>71.86761229314419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122</v>
      </c>
      <c r="M54" s="9">
        <f t="shared" si="17"/>
        <v>182</v>
      </c>
      <c r="N54" s="5">
        <f t="shared" si="12"/>
        <v>0</v>
      </c>
      <c r="O54" s="11">
        <f t="shared" si="18"/>
        <v>121.4562647754137</v>
      </c>
      <c r="P54" s="5">
        <f t="shared" si="13"/>
        <v>71.86761229314419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10</v>
      </c>
      <c r="E55">
        <v>3</v>
      </c>
      <c r="F55"/>
      <c r="G55"/>
      <c r="H55">
        <v>12</v>
      </c>
      <c r="I55">
        <v>13</v>
      </c>
      <c r="J55" s="9">
        <f t="shared" si="10"/>
        <v>13</v>
      </c>
      <c r="K55" s="9">
        <f t="shared" si="11"/>
        <v>25</v>
      </c>
      <c r="L55" s="9">
        <f t="shared" si="16"/>
        <v>135</v>
      </c>
      <c r="M55" s="9">
        <f t="shared" si="17"/>
        <v>207</v>
      </c>
      <c r="N55" s="5">
        <f t="shared" si="12"/>
        <v>15.182033096926714</v>
      </c>
      <c r="O55" s="11">
        <f t="shared" si="18"/>
        <v>136.63829787234042</v>
      </c>
      <c r="P55" s="5">
        <f t="shared" si="13"/>
        <v>80.85106382978722</v>
      </c>
      <c r="Q55" s="9">
        <f t="shared" si="14"/>
        <v>0</v>
      </c>
      <c r="R55" s="9">
        <f t="shared" si="15"/>
        <v>38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135</v>
      </c>
      <c r="M56" s="9">
        <f t="shared" si="17"/>
        <v>207</v>
      </c>
      <c r="N56" s="5">
        <f t="shared" si="12"/>
        <v>0</v>
      </c>
      <c r="O56" s="11">
        <f t="shared" si="18"/>
        <v>136.63829787234042</v>
      </c>
      <c r="P56" s="5">
        <f t="shared" si="13"/>
        <v>80.85106382978722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5</v>
      </c>
      <c r="E57">
        <v>1</v>
      </c>
      <c r="F57"/>
      <c r="G57">
        <v>1</v>
      </c>
      <c r="H57">
        <v>3</v>
      </c>
      <c r="I57">
        <v>4</v>
      </c>
      <c r="J57" s="9">
        <f t="shared" si="10"/>
        <v>6</v>
      </c>
      <c r="K57" s="9">
        <f t="shared" si="11"/>
        <v>6</v>
      </c>
      <c r="L57" s="9">
        <f t="shared" si="16"/>
        <v>141</v>
      </c>
      <c r="M57" s="9">
        <f t="shared" si="17"/>
        <v>213</v>
      </c>
      <c r="N57" s="5">
        <f t="shared" si="12"/>
        <v>4.794326241134752</v>
      </c>
      <c r="O57" s="11">
        <f t="shared" si="18"/>
        <v>141.43262411347516</v>
      </c>
      <c r="P57" s="5">
        <f t="shared" si="13"/>
        <v>83.68794326241134</v>
      </c>
      <c r="Q57" s="9">
        <f t="shared" si="14"/>
        <v>1</v>
      </c>
      <c r="R57" s="9">
        <f t="shared" si="15"/>
        <v>13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141</v>
      </c>
      <c r="M58" s="9">
        <f t="shared" si="17"/>
        <v>213</v>
      </c>
      <c r="N58" s="5">
        <f t="shared" si="12"/>
        <v>0</v>
      </c>
      <c r="O58" s="11">
        <f t="shared" si="18"/>
        <v>141.43262411347516</v>
      </c>
      <c r="P58" s="5">
        <f t="shared" si="13"/>
        <v>83.68794326241134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>
        <v>1</v>
      </c>
      <c r="J59" s="9">
        <f t="shared" si="10"/>
        <v>1</v>
      </c>
      <c r="K59" s="9">
        <f t="shared" si="11"/>
        <v>1</v>
      </c>
      <c r="L59" s="9">
        <f t="shared" si="16"/>
        <v>142</v>
      </c>
      <c r="M59" s="9">
        <f t="shared" si="17"/>
        <v>214</v>
      </c>
      <c r="N59" s="5">
        <f t="shared" si="12"/>
        <v>0.7990543735224587</v>
      </c>
      <c r="O59" s="11">
        <f t="shared" si="18"/>
        <v>142.23167848699762</v>
      </c>
      <c r="P59" s="5">
        <f t="shared" si="13"/>
        <v>84.16075650118202</v>
      </c>
      <c r="Q59" s="9">
        <f t="shared" si="14"/>
        <v>0</v>
      </c>
      <c r="R59" s="9">
        <f t="shared" si="15"/>
        <v>2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142</v>
      </c>
      <c r="M60" s="9">
        <f t="shared" si="17"/>
        <v>214</v>
      </c>
      <c r="N60" s="5">
        <f t="shared" si="12"/>
        <v>0</v>
      </c>
      <c r="O60" s="11">
        <f t="shared" si="18"/>
        <v>142.23167848699762</v>
      </c>
      <c r="P60" s="5">
        <f t="shared" si="13"/>
        <v>84.16075650118202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142</v>
      </c>
      <c r="M61" s="9">
        <f t="shared" si="17"/>
        <v>214</v>
      </c>
      <c r="N61" s="5">
        <f t="shared" si="12"/>
        <v>0</v>
      </c>
      <c r="O61" s="11">
        <f t="shared" si="18"/>
        <v>142.23167848699762</v>
      </c>
      <c r="P61" s="5">
        <f t="shared" si="13"/>
        <v>84.16075650118202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1</v>
      </c>
      <c r="J62" s="9">
        <f t="shared" si="10"/>
        <v>2</v>
      </c>
      <c r="K62" s="9">
        <f t="shared" si="11"/>
        <v>1</v>
      </c>
      <c r="L62" s="9">
        <f t="shared" si="16"/>
        <v>144</v>
      </c>
      <c r="M62" s="9">
        <f t="shared" si="17"/>
        <v>215</v>
      </c>
      <c r="N62" s="5">
        <f t="shared" si="12"/>
        <v>1.198581560283688</v>
      </c>
      <c r="O62" s="11">
        <f t="shared" si="18"/>
        <v>143.4302600472813</v>
      </c>
      <c r="P62" s="5">
        <f t="shared" si="13"/>
        <v>84.86997635933805</v>
      </c>
      <c r="Q62" s="9">
        <f t="shared" si="14"/>
        <v>0</v>
      </c>
      <c r="R62" s="9">
        <f t="shared" si="15"/>
        <v>3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144</v>
      </c>
      <c r="M63" s="9">
        <f t="shared" si="17"/>
        <v>215</v>
      </c>
      <c r="N63" s="5">
        <f t="shared" si="12"/>
        <v>0</v>
      </c>
      <c r="O63" s="11">
        <f t="shared" si="18"/>
        <v>143.4302600472813</v>
      </c>
      <c r="P63" s="5">
        <f t="shared" si="13"/>
        <v>84.86997635933805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>
        <v>5</v>
      </c>
      <c r="E64">
        <v>1</v>
      </c>
      <c r="F64">
        <v>1</v>
      </c>
      <c r="G64"/>
      <c r="H64">
        <v>5</v>
      </c>
      <c r="I64">
        <v>6</v>
      </c>
      <c r="J64" s="9">
        <f t="shared" si="10"/>
        <v>6</v>
      </c>
      <c r="K64" s="9">
        <f t="shared" si="11"/>
        <v>10</v>
      </c>
      <c r="L64" s="9">
        <f t="shared" si="16"/>
        <v>150</v>
      </c>
      <c r="M64" s="9">
        <f t="shared" si="17"/>
        <v>225</v>
      </c>
      <c r="N64" s="5">
        <f t="shared" si="12"/>
        <v>6.392434988179669</v>
      </c>
      <c r="O64" s="11">
        <f t="shared" si="18"/>
        <v>149.82269503546098</v>
      </c>
      <c r="P64" s="5">
        <f t="shared" si="13"/>
        <v>88.65248226950354</v>
      </c>
      <c r="Q64" s="9">
        <f t="shared" si="14"/>
        <v>1</v>
      </c>
      <c r="R64" s="9">
        <f t="shared" si="15"/>
        <v>17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150</v>
      </c>
      <c r="M65" s="9">
        <f t="shared" si="17"/>
        <v>225</v>
      </c>
      <c r="N65" s="5">
        <f t="shared" si="12"/>
        <v>0</v>
      </c>
      <c r="O65" s="11">
        <f t="shared" si="18"/>
        <v>149.82269503546098</v>
      </c>
      <c r="P65" s="5">
        <f t="shared" si="13"/>
        <v>88.65248226950354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>
        <v>1</v>
      </c>
      <c r="C66" s="12"/>
      <c r="D66" s="12">
        <v>13</v>
      </c>
      <c r="E66" s="12">
        <v>3</v>
      </c>
      <c r="F66">
        <v>1</v>
      </c>
      <c r="G66" s="12"/>
      <c r="H66" s="12">
        <v>7</v>
      </c>
      <c r="I66" s="12">
        <v>8</v>
      </c>
      <c r="J66" s="9">
        <f t="shared" si="10"/>
        <v>15</v>
      </c>
      <c r="K66" s="9">
        <f t="shared" si="11"/>
        <v>14</v>
      </c>
      <c r="L66" s="9">
        <f t="shared" si="16"/>
        <v>165</v>
      </c>
      <c r="M66" s="9">
        <f t="shared" si="17"/>
        <v>239</v>
      </c>
      <c r="N66" s="5">
        <f t="shared" si="12"/>
        <v>11.58628841607565</v>
      </c>
      <c r="O66" s="11">
        <f t="shared" si="18"/>
        <v>161.40898345153664</v>
      </c>
      <c r="P66" s="5">
        <f t="shared" si="13"/>
        <v>95.50827423167848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165</v>
      </c>
      <c r="M67" s="9">
        <f t="shared" si="17"/>
        <v>239</v>
      </c>
      <c r="N67" s="5">
        <f t="shared" si="12"/>
        <v>0</v>
      </c>
      <c r="O67" s="11">
        <f t="shared" si="18"/>
        <v>161.40898345153664</v>
      </c>
      <c r="P67" s="5">
        <f t="shared" si="13"/>
        <v>95.50827423167848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1</v>
      </c>
      <c r="F68"/>
      <c r="G68"/>
      <c r="H68">
        <v>2</v>
      </c>
      <c r="I68">
        <v>5</v>
      </c>
      <c r="J68" s="9">
        <f aca="true" t="shared" si="19" ref="J68:J101">-B68-C68+D68+E68</f>
        <v>2</v>
      </c>
      <c r="K68" s="9">
        <f aca="true" t="shared" si="20" ref="K68:K101">-F68-G68+H68+I68</f>
        <v>7</v>
      </c>
      <c r="L68" s="9">
        <f t="shared" si="16"/>
        <v>167</v>
      </c>
      <c r="M68" s="9">
        <f t="shared" si="17"/>
        <v>246</v>
      </c>
      <c r="N68" s="5">
        <f aca="true" t="shared" si="21" ref="N68:N101">(+J68+K68)*($J$103/($J$103+$K$103))</f>
        <v>3.5957446808510642</v>
      </c>
      <c r="O68" s="11">
        <f t="shared" si="18"/>
        <v>165.0047281323877</v>
      </c>
      <c r="P68" s="5">
        <f aca="true" t="shared" si="22" ref="P68:P99">O68*100/$N$103</f>
        <v>97.63593380614655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167</v>
      </c>
      <c r="M69" s="9">
        <f aca="true" t="shared" si="26" ref="M69:M101">M68+K69</f>
        <v>246</v>
      </c>
      <c r="N69" s="5">
        <f t="shared" si="21"/>
        <v>0</v>
      </c>
      <c r="O69" s="11">
        <f aca="true" t="shared" si="27" ref="O69:O100">O68+N69</f>
        <v>165.0047281323877</v>
      </c>
      <c r="P69" s="5">
        <f t="shared" si="22"/>
        <v>97.63593380614655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2</v>
      </c>
      <c r="C70"/>
      <c r="D70" s="12">
        <v>2</v>
      </c>
      <c r="E70" s="12">
        <v>2</v>
      </c>
      <c r="F70" s="12"/>
      <c r="G70"/>
      <c r="H70" s="12">
        <v>2</v>
      </c>
      <c r="I70" s="12">
        <v>6</v>
      </c>
      <c r="J70" s="9">
        <f t="shared" si="19"/>
        <v>2</v>
      </c>
      <c r="K70" s="9">
        <f t="shared" si="20"/>
        <v>8</v>
      </c>
      <c r="L70" s="9">
        <f t="shared" si="25"/>
        <v>169</v>
      </c>
      <c r="M70" s="9">
        <f t="shared" si="26"/>
        <v>254</v>
      </c>
      <c r="N70" s="5">
        <f t="shared" si="21"/>
        <v>3.9952718676122934</v>
      </c>
      <c r="O70" s="11">
        <f t="shared" si="27"/>
        <v>169</v>
      </c>
      <c r="P70" s="5">
        <f t="shared" si="22"/>
        <v>100</v>
      </c>
      <c r="Q70" s="9">
        <f t="shared" si="23"/>
        <v>2</v>
      </c>
      <c r="R70" s="9">
        <f t="shared" si="24"/>
        <v>12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169</v>
      </c>
      <c r="M71" s="9">
        <f t="shared" si="26"/>
        <v>254</v>
      </c>
      <c r="N71" s="5">
        <f t="shared" si="21"/>
        <v>0</v>
      </c>
      <c r="O71" s="11">
        <f t="shared" si="27"/>
        <v>169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169</v>
      </c>
      <c r="M72" s="9">
        <f t="shared" si="26"/>
        <v>254</v>
      </c>
      <c r="N72" s="5">
        <f t="shared" si="21"/>
        <v>0</v>
      </c>
      <c r="O72" s="11">
        <f t="shared" si="27"/>
        <v>169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169</v>
      </c>
      <c r="M73" s="9">
        <f t="shared" si="26"/>
        <v>254</v>
      </c>
      <c r="N73" s="5">
        <f t="shared" si="21"/>
        <v>0</v>
      </c>
      <c r="O73" s="11">
        <f t="shared" si="27"/>
        <v>169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169</v>
      </c>
      <c r="M74" s="9">
        <f t="shared" si="26"/>
        <v>254</v>
      </c>
      <c r="N74" s="5">
        <f t="shared" si="21"/>
        <v>0</v>
      </c>
      <c r="O74" s="11">
        <f t="shared" si="27"/>
        <v>169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169</v>
      </c>
      <c r="M75" s="9">
        <f t="shared" si="26"/>
        <v>254</v>
      </c>
      <c r="N75" s="5">
        <f t="shared" si="21"/>
        <v>0</v>
      </c>
      <c r="O75" s="11">
        <f t="shared" si="27"/>
        <v>169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169</v>
      </c>
      <c r="M76" s="9">
        <f t="shared" si="26"/>
        <v>254</v>
      </c>
      <c r="N76" s="5">
        <f t="shared" si="21"/>
        <v>0</v>
      </c>
      <c r="O76" s="11">
        <f t="shared" si="27"/>
        <v>169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169</v>
      </c>
      <c r="M77" s="9">
        <f t="shared" si="26"/>
        <v>254</v>
      </c>
      <c r="N77" s="5">
        <f t="shared" si="21"/>
        <v>0</v>
      </c>
      <c r="O77" s="11">
        <f t="shared" si="27"/>
        <v>169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169</v>
      </c>
      <c r="M78" s="9">
        <f t="shared" si="26"/>
        <v>254</v>
      </c>
      <c r="N78" s="5">
        <f t="shared" si="21"/>
        <v>0</v>
      </c>
      <c r="O78" s="11">
        <f t="shared" si="27"/>
        <v>169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169</v>
      </c>
      <c r="M79" s="9">
        <f t="shared" si="26"/>
        <v>254</v>
      </c>
      <c r="N79" s="5">
        <f t="shared" si="21"/>
        <v>0</v>
      </c>
      <c r="O79" s="11">
        <f t="shared" si="27"/>
        <v>169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169</v>
      </c>
      <c r="M80" s="9">
        <f t="shared" si="26"/>
        <v>254</v>
      </c>
      <c r="N80" s="5">
        <f t="shared" si="21"/>
        <v>0</v>
      </c>
      <c r="O80" s="11">
        <f t="shared" si="27"/>
        <v>169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169</v>
      </c>
      <c r="M81" s="9">
        <f t="shared" si="26"/>
        <v>254</v>
      </c>
      <c r="N81" s="5">
        <f t="shared" si="21"/>
        <v>0</v>
      </c>
      <c r="O81" s="11">
        <f t="shared" si="27"/>
        <v>169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169</v>
      </c>
      <c r="M82" s="9">
        <f t="shared" si="26"/>
        <v>254</v>
      </c>
      <c r="N82" s="5">
        <f t="shared" si="21"/>
        <v>0</v>
      </c>
      <c r="O82" s="11">
        <f t="shared" si="27"/>
        <v>169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169</v>
      </c>
      <c r="M83" s="9">
        <f t="shared" si="26"/>
        <v>254</v>
      </c>
      <c r="N83" s="5">
        <f t="shared" si="21"/>
        <v>0</v>
      </c>
      <c r="O83" s="11">
        <f t="shared" si="27"/>
        <v>169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169</v>
      </c>
      <c r="M84" s="9">
        <f t="shared" si="26"/>
        <v>254</v>
      </c>
      <c r="N84" s="5">
        <f t="shared" si="21"/>
        <v>0</v>
      </c>
      <c r="O84" s="11">
        <f t="shared" si="27"/>
        <v>169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169</v>
      </c>
      <c r="M85" s="9">
        <f t="shared" si="26"/>
        <v>254</v>
      </c>
      <c r="N85" s="5">
        <f t="shared" si="21"/>
        <v>0</v>
      </c>
      <c r="O85" s="11">
        <f t="shared" si="27"/>
        <v>169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169</v>
      </c>
      <c r="M86" s="9">
        <f t="shared" si="26"/>
        <v>254</v>
      </c>
      <c r="N86" s="5">
        <f t="shared" si="21"/>
        <v>0</v>
      </c>
      <c r="O86" s="11">
        <f t="shared" si="27"/>
        <v>169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169</v>
      </c>
      <c r="M87" s="9">
        <f t="shared" si="26"/>
        <v>254</v>
      </c>
      <c r="N87" s="5">
        <f t="shared" si="21"/>
        <v>0</v>
      </c>
      <c r="O87" s="11">
        <f t="shared" si="27"/>
        <v>169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169</v>
      </c>
      <c r="M88" s="9">
        <f t="shared" si="26"/>
        <v>254</v>
      </c>
      <c r="N88" s="5">
        <f t="shared" si="21"/>
        <v>0</v>
      </c>
      <c r="O88" s="11">
        <f t="shared" si="27"/>
        <v>169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169</v>
      </c>
      <c r="M89" s="9">
        <f t="shared" si="26"/>
        <v>254</v>
      </c>
      <c r="N89" s="5">
        <f t="shared" si="21"/>
        <v>0</v>
      </c>
      <c r="O89" s="11">
        <f t="shared" si="27"/>
        <v>169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169</v>
      </c>
      <c r="M90" s="9">
        <f t="shared" si="26"/>
        <v>254</v>
      </c>
      <c r="N90" s="5">
        <f t="shared" si="21"/>
        <v>0</v>
      </c>
      <c r="O90" s="11">
        <f t="shared" si="27"/>
        <v>169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169</v>
      </c>
      <c r="M91" s="9">
        <f t="shared" si="26"/>
        <v>254</v>
      </c>
      <c r="N91" s="5">
        <f t="shared" si="21"/>
        <v>0</v>
      </c>
      <c r="O91" s="11">
        <f t="shared" si="27"/>
        <v>169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169</v>
      </c>
      <c r="M92" s="9">
        <f t="shared" si="26"/>
        <v>254</v>
      </c>
      <c r="N92" s="5">
        <f t="shared" si="21"/>
        <v>0</v>
      </c>
      <c r="O92" s="11">
        <f t="shared" si="27"/>
        <v>169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169</v>
      </c>
      <c r="M93" s="9">
        <f t="shared" si="26"/>
        <v>254</v>
      </c>
      <c r="N93" s="5">
        <f t="shared" si="21"/>
        <v>0</v>
      </c>
      <c r="O93" s="11">
        <f t="shared" si="27"/>
        <v>169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169</v>
      </c>
      <c r="M94" s="9">
        <f t="shared" si="26"/>
        <v>254</v>
      </c>
      <c r="N94" s="5">
        <f t="shared" si="21"/>
        <v>0</v>
      </c>
      <c r="O94" s="11">
        <f t="shared" si="27"/>
        <v>169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169</v>
      </c>
      <c r="M95" s="9">
        <f t="shared" si="26"/>
        <v>254</v>
      </c>
      <c r="N95" s="5">
        <f t="shared" si="21"/>
        <v>0</v>
      </c>
      <c r="O95" s="11">
        <f t="shared" si="27"/>
        <v>169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169</v>
      </c>
      <c r="M96" s="9">
        <f t="shared" si="26"/>
        <v>254</v>
      </c>
      <c r="N96" s="5">
        <f t="shared" si="21"/>
        <v>0</v>
      </c>
      <c r="O96" s="11">
        <f t="shared" si="27"/>
        <v>169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169</v>
      </c>
      <c r="M97" s="9">
        <f t="shared" si="26"/>
        <v>254</v>
      </c>
      <c r="N97" s="5">
        <f t="shared" si="21"/>
        <v>0</v>
      </c>
      <c r="O97" s="11">
        <f t="shared" si="27"/>
        <v>169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169</v>
      </c>
      <c r="M98" s="9">
        <f t="shared" si="26"/>
        <v>254</v>
      </c>
      <c r="N98" s="5">
        <f t="shared" si="21"/>
        <v>0</v>
      </c>
      <c r="O98" s="11">
        <f t="shared" si="27"/>
        <v>169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169</v>
      </c>
      <c r="M99" s="9">
        <f t="shared" si="26"/>
        <v>254</v>
      </c>
      <c r="N99" s="5">
        <f t="shared" si="21"/>
        <v>0</v>
      </c>
      <c r="O99" s="11">
        <f t="shared" si="27"/>
        <v>169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169</v>
      </c>
      <c r="M100" s="9">
        <f t="shared" si="26"/>
        <v>254</v>
      </c>
      <c r="N100" s="5">
        <f t="shared" si="21"/>
        <v>0</v>
      </c>
      <c r="O100" s="11">
        <f t="shared" si="27"/>
        <v>169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169</v>
      </c>
      <c r="M101" s="9">
        <f t="shared" si="26"/>
        <v>254</v>
      </c>
      <c r="N101" s="5">
        <f t="shared" si="21"/>
        <v>0</v>
      </c>
      <c r="O101" s="11">
        <f>O100+N101</f>
        <v>169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12</v>
      </c>
      <c r="C103" s="9">
        <f t="shared" si="28"/>
        <v>9</v>
      </c>
      <c r="D103" s="9">
        <f t="shared" si="28"/>
        <v>144</v>
      </c>
      <c r="E103" s="9">
        <f t="shared" si="28"/>
        <v>46</v>
      </c>
      <c r="F103" s="9">
        <f t="shared" si="28"/>
        <v>2</v>
      </c>
      <c r="G103" s="9">
        <f t="shared" si="28"/>
        <v>12</v>
      </c>
      <c r="H103" s="9">
        <f t="shared" si="28"/>
        <v>112</v>
      </c>
      <c r="I103" s="9">
        <f t="shared" si="28"/>
        <v>156</v>
      </c>
      <c r="J103" s="9">
        <f t="shared" si="28"/>
        <v>169</v>
      </c>
      <c r="K103" s="9">
        <f t="shared" si="28"/>
        <v>254</v>
      </c>
      <c r="N103" s="5">
        <f>SUM(N4:N101)</f>
        <v>169</v>
      </c>
      <c r="Q103" s="11">
        <f>SUM(Q4:Q101)</f>
        <v>35</v>
      </c>
      <c r="R103" s="11">
        <f>SUM(R4:R101)</f>
        <v>458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1">
      <selection activeCell="W20" sqref="W2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560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10.725000000000001</v>
      </c>
      <c r="AA4" s="5">
        <f aca="true" t="shared" si="6" ref="AA4:AA17">Z4*100/$Z$18</f>
        <v>5.892857142857144</v>
      </c>
      <c r="AB4" s="11">
        <f>SUM(Q4:Q10)+SUM(R4:R10)</f>
        <v>45</v>
      </c>
      <c r="AC4" s="11">
        <f>100*SUM(R4:R10)/AB4</f>
        <v>86.66666666666667</v>
      </c>
    </row>
    <row r="5" spans="1:29" ht="15">
      <c r="A5" s="19">
        <v>32748</v>
      </c>
      <c r="B5" s="12"/>
      <c r="C5"/>
      <c r="D5" s="12">
        <v>2</v>
      </c>
      <c r="E5" s="12">
        <v>1</v>
      </c>
      <c r="F5" s="12"/>
      <c r="G5"/>
      <c r="H5" s="12">
        <v>1</v>
      </c>
      <c r="I5" s="12"/>
      <c r="J5" s="9">
        <f t="shared" si="0"/>
        <v>3</v>
      </c>
      <c r="K5" s="9">
        <f t="shared" si="1"/>
        <v>1</v>
      </c>
      <c r="L5" s="9">
        <f aca="true" t="shared" si="7" ref="L5:L36">L4+J5</f>
        <v>3</v>
      </c>
      <c r="M5" s="9">
        <f aca="true" t="shared" si="8" ref="M5:M36">M4+K5</f>
        <v>1</v>
      </c>
      <c r="N5" s="5">
        <f t="shared" si="2"/>
        <v>1.3</v>
      </c>
      <c r="O5" s="11">
        <f aca="true" t="shared" si="9" ref="O5:O36">O4+N5</f>
        <v>1.3</v>
      </c>
      <c r="P5" s="5">
        <f t="shared" si="3"/>
        <v>0.7142857142857142</v>
      </c>
      <c r="Q5" s="9">
        <f t="shared" si="4"/>
        <v>0</v>
      </c>
      <c r="R5" s="9">
        <f t="shared" si="5"/>
        <v>4</v>
      </c>
      <c r="T5" s="8" t="s">
        <v>38</v>
      </c>
      <c r="V5" s="9">
        <f>R103</f>
        <v>587</v>
      </c>
      <c r="W5"/>
      <c r="X5"/>
      <c r="Y5" s="1" t="s">
        <v>39</v>
      </c>
      <c r="Z5" s="11">
        <f>SUM(N11:N17)</f>
        <v>51.675000000000004</v>
      </c>
      <c r="AA5" s="5">
        <f t="shared" si="6"/>
        <v>28.392857142857142</v>
      </c>
      <c r="AB5" s="11">
        <f>SUM(Q11:Q17)+SUM(R11:R17)</f>
        <v>161</v>
      </c>
      <c r="AC5" s="11">
        <f>100*SUM(R11:R17)/AB5</f>
        <v>99.37888198757764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3</v>
      </c>
      <c r="M6" s="9">
        <f t="shared" si="8"/>
        <v>1</v>
      </c>
      <c r="N6" s="5">
        <f t="shared" si="2"/>
        <v>0</v>
      </c>
      <c r="O6" s="11">
        <f t="shared" si="9"/>
        <v>1.3</v>
      </c>
      <c r="P6" s="5">
        <f t="shared" si="3"/>
        <v>0.7142857142857142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27</v>
      </c>
      <c r="W6"/>
      <c r="X6" s="1" t="s">
        <v>41</v>
      </c>
      <c r="Z6" s="11">
        <f>SUM(N18:N24)</f>
        <v>21.775</v>
      </c>
      <c r="AA6" s="5">
        <f t="shared" si="6"/>
        <v>11.964285714285714</v>
      </c>
      <c r="AB6" s="11">
        <f>SUM(Q18:Q24)+SUM(R18:R24)</f>
        <v>71</v>
      </c>
      <c r="AC6" s="11">
        <f>100*SUM(R18:R24)/AB6</f>
        <v>97.1830985915493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3</v>
      </c>
      <c r="M7" s="9">
        <f t="shared" si="8"/>
        <v>1</v>
      </c>
      <c r="N7" s="5">
        <f t="shared" si="2"/>
        <v>0</v>
      </c>
      <c r="O7" s="11">
        <f t="shared" si="9"/>
        <v>1.3</v>
      </c>
      <c r="P7" s="5">
        <f t="shared" si="3"/>
        <v>0.7142857142857142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95.60260586319218</v>
      </c>
      <c r="W7"/>
      <c r="Y7" s="1" t="s">
        <v>43</v>
      </c>
      <c r="Z7" s="11">
        <f>SUM(N25:N31)</f>
        <v>9.425</v>
      </c>
      <c r="AA7" s="5">
        <f t="shared" si="6"/>
        <v>5.178571428571429</v>
      </c>
      <c r="AB7" s="11">
        <f>SUM(Q25:Q31)+SUM(R25:R31)</f>
        <v>37</v>
      </c>
      <c r="AC7" s="11">
        <f>100*SUM(R25:R31)/AB7</f>
        <v>89.1891891891892</v>
      </c>
    </row>
    <row r="8" spans="1:29" ht="15">
      <c r="A8" s="19">
        <v>32751</v>
      </c>
      <c r="B8"/>
      <c r="C8"/>
      <c r="D8">
        <v>2</v>
      </c>
      <c r="E8">
        <v>2</v>
      </c>
      <c r="F8"/>
      <c r="G8">
        <v>1</v>
      </c>
      <c r="H8">
        <v>3</v>
      </c>
      <c r="I8">
        <v>3</v>
      </c>
      <c r="J8" s="9">
        <f t="shared" si="0"/>
        <v>4</v>
      </c>
      <c r="K8" s="9">
        <f t="shared" si="1"/>
        <v>5</v>
      </c>
      <c r="L8" s="9">
        <f t="shared" si="7"/>
        <v>7</v>
      </c>
      <c r="M8" s="9">
        <f t="shared" si="8"/>
        <v>6</v>
      </c>
      <c r="N8" s="5">
        <f t="shared" si="2"/>
        <v>2.9250000000000003</v>
      </c>
      <c r="O8" s="11">
        <f t="shared" si="9"/>
        <v>4.2250000000000005</v>
      </c>
      <c r="P8" s="5">
        <f t="shared" si="3"/>
        <v>2.321428571428571</v>
      </c>
      <c r="Q8" s="9">
        <f t="shared" si="4"/>
        <v>1</v>
      </c>
      <c r="R8" s="9">
        <f t="shared" si="5"/>
        <v>10</v>
      </c>
      <c r="W8"/>
      <c r="X8" s="1" t="s">
        <v>44</v>
      </c>
      <c r="Z8" s="11">
        <f>SUM(N32:N38)</f>
        <v>13</v>
      </c>
      <c r="AA8" s="5">
        <f t="shared" si="6"/>
        <v>7.142857142857143</v>
      </c>
      <c r="AB8" s="11">
        <f>SUM(Q32:Q38)+SUM(R32:R38)</f>
        <v>50</v>
      </c>
      <c r="AC8" s="11">
        <f>100*SUM(R32:R38)/AB8</f>
        <v>90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8"/>
        <v>6</v>
      </c>
      <c r="N9" s="5">
        <f t="shared" si="2"/>
        <v>0</v>
      </c>
      <c r="O9" s="11">
        <f t="shared" si="9"/>
        <v>4.2250000000000005</v>
      </c>
      <c r="P9" s="5">
        <f t="shared" si="3"/>
        <v>2.321428571428571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11.05</v>
      </c>
      <c r="AA9" s="5">
        <f t="shared" si="6"/>
        <v>6.071428571428571</v>
      </c>
      <c r="AB9" s="11">
        <f>SUM(Q39:Q45)+SUM(R39:R45)</f>
        <v>34</v>
      </c>
      <c r="AC9" s="11">
        <f>100*SUM(R39:R45)/AB9</f>
        <v>100</v>
      </c>
    </row>
    <row r="10" spans="1:29" ht="15">
      <c r="A10" s="19">
        <v>32753</v>
      </c>
      <c r="B10" s="12">
        <v>2</v>
      </c>
      <c r="C10" s="12">
        <v>1</v>
      </c>
      <c r="D10" s="12">
        <v>7</v>
      </c>
      <c r="E10" s="12">
        <v>4</v>
      </c>
      <c r="F10" s="12"/>
      <c r="G10" s="12">
        <v>2</v>
      </c>
      <c r="H10" s="12">
        <v>3</v>
      </c>
      <c r="I10" s="12">
        <v>11</v>
      </c>
      <c r="J10" s="9">
        <f t="shared" si="0"/>
        <v>8</v>
      </c>
      <c r="K10" s="9">
        <f t="shared" si="1"/>
        <v>12</v>
      </c>
      <c r="L10" s="9">
        <f t="shared" si="7"/>
        <v>15</v>
      </c>
      <c r="M10" s="9">
        <f t="shared" si="8"/>
        <v>18</v>
      </c>
      <c r="N10" s="5">
        <f t="shared" si="2"/>
        <v>6.5</v>
      </c>
      <c r="O10" s="11">
        <f t="shared" si="9"/>
        <v>10.725000000000001</v>
      </c>
      <c r="P10" s="5">
        <f t="shared" si="3"/>
        <v>5.892857142857143</v>
      </c>
      <c r="Q10" s="9">
        <f t="shared" si="4"/>
        <v>5</v>
      </c>
      <c r="R10" s="9">
        <f t="shared" si="5"/>
        <v>25</v>
      </c>
      <c r="U10" s="8" t="s">
        <v>4</v>
      </c>
      <c r="V10" s="5">
        <f>100*(+E103/(E103+D103))</f>
        <v>27.500000000000004</v>
      </c>
      <c r="W10"/>
      <c r="X10" s="8" t="s">
        <v>47</v>
      </c>
      <c r="Z10" s="11">
        <f>SUM(N46:N52)</f>
        <v>16.575</v>
      </c>
      <c r="AA10" s="5">
        <f t="shared" si="6"/>
        <v>9.107142857142858</v>
      </c>
      <c r="AB10" s="11">
        <f>SUM(Q46:Q52)+SUM(R46:R52)</f>
        <v>57</v>
      </c>
      <c r="AC10" s="11">
        <f>100*SUM(R46:R52)/AB10</f>
        <v>94.73684210526316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15</v>
      </c>
      <c r="M11" s="9">
        <f t="shared" si="8"/>
        <v>18</v>
      </c>
      <c r="N11" s="5">
        <f t="shared" si="2"/>
        <v>0</v>
      </c>
      <c r="O11" s="11">
        <f t="shared" si="9"/>
        <v>10.725000000000001</v>
      </c>
      <c r="P11" s="5">
        <f t="shared" si="3"/>
        <v>5.892857142857143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60.98191214470285</v>
      </c>
      <c r="W11"/>
      <c r="Y11" s="8" t="s">
        <v>49</v>
      </c>
      <c r="Z11" s="11">
        <f>SUM(N53:N59)</f>
        <v>7.4750000000000005</v>
      </c>
      <c r="AA11" s="5">
        <f t="shared" si="6"/>
        <v>4.107142857142857</v>
      </c>
      <c r="AB11" s="11">
        <f>SUM(Q53:Q59)+SUM(R53:R59)</f>
        <v>23</v>
      </c>
      <c r="AC11" s="11">
        <f>100*SUM(R53:R59)/AB11</f>
        <v>100</v>
      </c>
    </row>
    <row r="12" spans="1:29" ht="15">
      <c r="A12" s="19">
        <v>32755</v>
      </c>
      <c r="B12"/>
      <c r="C12"/>
      <c r="D12">
        <v>18</v>
      </c>
      <c r="E12">
        <v>7</v>
      </c>
      <c r="F12"/>
      <c r="G12"/>
      <c r="H12">
        <v>17</v>
      </c>
      <c r="I12">
        <v>28</v>
      </c>
      <c r="J12" s="9">
        <f t="shared" si="0"/>
        <v>25</v>
      </c>
      <c r="K12" s="9">
        <f t="shared" si="1"/>
        <v>45</v>
      </c>
      <c r="L12" s="9">
        <f t="shared" si="7"/>
        <v>40</v>
      </c>
      <c r="M12" s="9">
        <f t="shared" si="8"/>
        <v>63</v>
      </c>
      <c r="N12" s="5">
        <f t="shared" si="2"/>
        <v>22.75</v>
      </c>
      <c r="O12" s="11">
        <f t="shared" si="9"/>
        <v>33.475</v>
      </c>
      <c r="P12" s="5">
        <f t="shared" si="3"/>
        <v>18.39285714285714</v>
      </c>
      <c r="Q12" s="9">
        <f t="shared" si="4"/>
        <v>0</v>
      </c>
      <c r="R12" s="9">
        <f t="shared" si="5"/>
        <v>70</v>
      </c>
      <c r="U12" s="8" t="s">
        <v>50</v>
      </c>
      <c r="V12" s="5">
        <f>100*((E103+I103)/(E103+D103+I103+H103))</f>
        <v>49.57410562180579</v>
      </c>
      <c r="W12"/>
      <c r="X12" s="8" t="s">
        <v>51</v>
      </c>
      <c r="Z12" s="11">
        <f>SUM(N60:N66)</f>
        <v>13.65</v>
      </c>
      <c r="AA12" s="5">
        <f t="shared" si="6"/>
        <v>7.5</v>
      </c>
      <c r="AB12" s="11">
        <f>SUM(Q60:Q66)+SUM(R60:R66)</f>
        <v>44</v>
      </c>
      <c r="AC12" s="11">
        <f>100*SUM(R60:R66)/AB12</f>
        <v>97.72727272727273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40</v>
      </c>
      <c r="M13" s="9">
        <f t="shared" si="8"/>
        <v>63</v>
      </c>
      <c r="N13" s="5">
        <f t="shared" si="2"/>
        <v>0</v>
      </c>
      <c r="O13" s="11">
        <f t="shared" si="9"/>
        <v>33.475</v>
      </c>
      <c r="P13" s="5">
        <f t="shared" si="3"/>
        <v>18.39285714285714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1.3</v>
      </c>
      <c r="AA13" s="5">
        <f t="shared" si="6"/>
        <v>0.7142857142857143</v>
      </c>
      <c r="AB13" s="11">
        <f>SUM(Q67:Q73)+SUM(R67:R73)</f>
        <v>8</v>
      </c>
      <c r="AC13" s="11">
        <f>100*SUM(R67:R73)/AB13</f>
        <v>75</v>
      </c>
    </row>
    <row r="14" spans="1:29" ht="15">
      <c r="A14" s="19">
        <v>32757</v>
      </c>
      <c r="B14" s="12"/>
      <c r="C14" s="12"/>
      <c r="D14" s="12">
        <v>5</v>
      </c>
      <c r="E14" s="12">
        <v>4</v>
      </c>
      <c r="F14" s="12"/>
      <c r="G14" s="12"/>
      <c r="H14" s="12">
        <v>6</v>
      </c>
      <c r="I14" s="12">
        <v>8</v>
      </c>
      <c r="J14" s="9">
        <f t="shared" si="0"/>
        <v>9</v>
      </c>
      <c r="K14" s="9">
        <f t="shared" si="1"/>
        <v>14</v>
      </c>
      <c r="L14" s="9">
        <f t="shared" si="7"/>
        <v>49</v>
      </c>
      <c r="M14" s="9">
        <f t="shared" si="8"/>
        <v>77</v>
      </c>
      <c r="N14" s="5">
        <f t="shared" si="2"/>
        <v>7.4750000000000005</v>
      </c>
      <c r="O14" s="11">
        <f t="shared" si="9"/>
        <v>40.95</v>
      </c>
      <c r="P14" s="5">
        <f t="shared" si="3"/>
        <v>22.5</v>
      </c>
      <c r="Q14" s="9">
        <f t="shared" si="4"/>
        <v>0</v>
      </c>
      <c r="R14" s="9">
        <f t="shared" si="5"/>
        <v>23</v>
      </c>
      <c r="T14" s="8"/>
      <c r="W14"/>
      <c r="X14" s="8" t="s">
        <v>53</v>
      </c>
      <c r="Z14" s="11">
        <f>SUM(N74:N80)</f>
        <v>15.600000000000001</v>
      </c>
      <c r="AA14" s="5">
        <f t="shared" si="6"/>
        <v>8.571428571428573</v>
      </c>
      <c r="AB14" s="11">
        <f>SUM(Q74:Q80)+SUM(R74:R80)</f>
        <v>48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49</v>
      </c>
      <c r="M15" s="9">
        <f t="shared" si="8"/>
        <v>77</v>
      </c>
      <c r="N15" s="5">
        <f t="shared" si="2"/>
        <v>0</v>
      </c>
      <c r="O15" s="11">
        <f t="shared" si="9"/>
        <v>40.95</v>
      </c>
      <c r="P15" s="5">
        <f t="shared" si="3"/>
        <v>22.5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4.875000000000001</v>
      </c>
      <c r="AA15" s="5">
        <f t="shared" si="6"/>
        <v>2.6785714285714293</v>
      </c>
      <c r="AB15" s="11">
        <f>SUM(Q81:Q87)+SUM(R81:R87)</f>
        <v>19</v>
      </c>
      <c r="AC15" s="11">
        <f>100*SUM(R81:R87)/AB15</f>
        <v>89.47368421052632</v>
      </c>
    </row>
    <row r="16" spans="1:29" ht="15">
      <c r="A16" s="19">
        <v>32759</v>
      </c>
      <c r="B16"/>
      <c r="C16"/>
      <c r="D16">
        <v>12</v>
      </c>
      <c r="E16">
        <v>6</v>
      </c>
      <c r="F16"/>
      <c r="G16"/>
      <c r="H16">
        <v>16</v>
      </c>
      <c r="I16">
        <v>19</v>
      </c>
      <c r="J16" s="9">
        <f t="shared" si="0"/>
        <v>18</v>
      </c>
      <c r="K16" s="9">
        <f t="shared" si="1"/>
        <v>35</v>
      </c>
      <c r="L16" s="9">
        <f t="shared" si="7"/>
        <v>67</v>
      </c>
      <c r="M16" s="9">
        <f t="shared" si="8"/>
        <v>112</v>
      </c>
      <c r="N16" s="5">
        <f t="shared" si="2"/>
        <v>17.225</v>
      </c>
      <c r="O16" s="11">
        <f t="shared" si="9"/>
        <v>58.175000000000004</v>
      </c>
      <c r="P16" s="5">
        <f t="shared" si="3"/>
        <v>31.964285714285708</v>
      </c>
      <c r="Q16" s="9">
        <f t="shared" si="4"/>
        <v>0</v>
      </c>
      <c r="R16" s="9">
        <f t="shared" si="5"/>
        <v>53</v>
      </c>
      <c r="X16" s="8" t="s">
        <v>55</v>
      </c>
      <c r="Z16" s="11">
        <f>SUM(N88:N94)</f>
        <v>0.9750000000000001</v>
      </c>
      <c r="AA16" s="5">
        <f t="shared" si="6"/>
        <v>0.5357142857142858</v>
      </c>
      <c r="AB16" s="11">
        <f>SUM(Q88:Q94)+SUM(R88:R94)</f>
        <v>5</v>
      </c>
      <c r="AC16" s="11">
        <f>100*SUM(R88:R94)/AB16</f>
        <v>80</v>
      </c>
    </row>
    <row r="17" spans="1:29" ht="15">
      <c r="A17" s="19">
        <v>32760</v>
      </c>
      <c r="B17" s="12"/>
      <c r="C17">
        <v>1</v>
      </c>
      <c r="D17" s="12">
        <v>4</v>
      </c>
      <c r="E17" s="12">
        <v>1</v>
      </c>
      <c r="F17" s="12"/>
      <c r="G17"/>
      <c r="H17" s="12">
        <v>3</v>
      </c>
      <c r="I17" s="12">
        <v>6</v>
      </c>
      <c r="J17" s="9">
        <f t="shared" si="0"/>
        <v>4</v>
      </c>
      <c r="K17" s="9">
        <f t="shared" si="1"/>
        <v>9</v>
      </c>
      <c r="L17" s="9">
        <f t="shared" si="7"/>
        <v>71</v>
      </c>
      <c r="M17" s="9">
        <f t="shared" si="8"/>
        <v>121</v>
      </c>
      <c r="N17" s="5">
        <f t="shared" si="2"/>
        <v>4.2250000000000005</v>
      </c>
      <c r="O17" s="11">
        <f t="shared" si="9"/>
        <v>62.400000000000006</v>
      </c>
      <c r="P17" s="5">
        <f t="shared" si="3"/>
        <v>34.285714285714285</v>
      </c>
      <c r="Q17" s="9">
        <f t="shared" si="4"/>
        <v>1</v>
      </c>
      <c r="R17" s="9">
        <f t="shared" si="5"/>
        <v>14</v>
      </c>
      <c r="T17" s="8"/>
      <c r="X17"/>
      <c r="Y17" s="8" t="s">
        <v>56</v>
      </c>
      <c r="Z17" s="11">
        <f>SUM(N95:N101)</f>
        <v>3.9000000000000004</v>
      </c>
      <c r="AA17" s="5">
        <f t="shared" si="6"/>
        <v>2.1428571428571432</v>
      </c>
      <c r="AB17" s="11">
        <f>SUM(Q95:Q101)+SUM(R95:R101)</f>
        <v>12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71</v>
      </c>
      <c r="M18" s="9">
        <f t="shared" si="8"/>
        <v>121</v>
      </c>
      <c r="N18" s="5">
        <f t="shared" si="2"/>
        <v>0</v>
      </c>
      <c r="O18" s="11">
        <f t="shared" si="9"/>
        <v>62.400000000000006</v>
      </c>
      <c r="P18" s="5">
        <f t="shared" si="3"/>
        <v>34.285714285714285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182</v>
      </c>
      <c r="AA18" s="9">
        <f>SUM(AA4:AA17)</f>
        <v>100.00000000000001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71</v>
      </c>
      <c r="M19" s="9">
        <f t="shared" si="8"/>
        <v>121</v>
      </c>
      <c r="N19" s="5">
        <f t="shared" si="2"/>
        <v>0</v>
      </c>
      <c r="O19" s="11">
        <f t="shared" si="9"/>
        <v>62.400000000000006</v>
      </c>
      <c r="P19" s="5">
        <f t="shared" si="3"/>
        <v>34.285714285714285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>
        <v>1</v>
      </c>
      <c r="D20" s="12">
        <v>2</v>
      </c>
      <c r="E20" s="12">
        <v>1</v>
      </c>
      <c r="F20" s="12"/>
      <c r="G20" s="12"/>
      <c r="H20" s="12">
        <v>4</v>
      </c>
      <c r="I20" s="12">
        <v>19</v>
      </c>
      <c r="J20" s="9">
        <f t="shared" si="0"/>
        <v>2</v>
      </c>
      <c r="K20" s="9">
        <f t="shared" si="1"/>
        <v>23</v>
      </c>
      <c r="L20" s="9">
        <f t="shared" si="7"/>
        <v>73</v>
      </c>
      <c r="M20" s="9">
        <f t="shared" si="8"/>
        <v>144</v>
      </c>
      <c r="N20" s="5">
        <f t="shared" si="2"/>
        <v>8.125</v>
      </c>
      <c r="O20" s="11">
        <f t="shared" si="9"/>
        <v>70.525</v>
      </c>
      <c r="P20" s="5">
        <f t="shared" si="3"/>
        <v>38.75</v>
      </c>
      <c r="Q20" s="9">
        <f t="shared" si="4"/>
        <v>1</v>
      </c>
      <c r="R20" s="9">
        <f t="shared" si="5"/>
        <v>26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73</v>
      </c>
      <c r="M21" s="9">
        <f t="shared" si="8"/>
        <v>144</v>
      </c>
      <c r="N21" s="5">
        <f t="shared" si="2"/>
        <v>0</v>
      </c>
      <c r="O21" s="11">
        <f t="shared" si="9"/>
        <v>70.525</v>
      </c>
      <c r="P21" s="5">
        <f t="shared" si="3"/>
        <v>38.75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>
        <v>1</v>
      </c>
      <c r="D22">
        <v>1</v>
      </c>
      <c r="E22"/>
      <c r="F22"/>
      <c r="G22"/>
      <c r="H22">
        <v>2</v>
      </c>
      <c r="I22">
        <v>6</v>
      </c>
      <c r="J22" s="9">
        <f t="shared" si="0"/>
        <v>0</v>
      </c>
      <c r="K22" s="9">
        <f t="shared" si="1"/>
        <v>8</v>
      </c>
      <c r="L22" s="9">
        <f t="shared" si="7"/>
        <v>73</v>
      </c>
      <c r="M22" s="9">
        <f t="shared" si="8"/>
        <v>152</v>
      </c>
      <c r="N22" s="5">
        <f t="shared" si="2"/>
        <v>2.6</v>
      </c>
      <c r="O22" s="11">
        <f t="shared" si="9"/>
        <v>73.125</v>
      </c>
      <c r="P22" s="5">
        <f t="shared" si="3"/>
        <v>40.17857142857142</v>
      </c>
      <c r="Q22" s="9">
        <f t="shared" si="4"/>
        <v>1</v>
      </c>
      <c r="R22" s="9">
        <f t="shared" si="5"/>
        <v>9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73</v>
      </c>
      <c r="M23" s="9">
        <f t="shared" si="8"/>
        <v>152</v>
      </c>
      <c r="N23" s="5">
        <f t="shared" si="2"/>
        <v>0</v>
      </c>
      <c r="O23" s="11">
        <f t="shared" si="9"/>
        <v>73.125</v>
      </c>
      <c r="P23" s="5">
        <f t="shared" si="3"/>
        <v>40.17857142857142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/>
      <c r="D24" s="12">
        <v>9</v>
      </c>
      <c r="E24" s="12">
        <v>1</v>
      </c>
      <c r="F24" s="12"/>
      <c r="G24"/>
      <c r="H24" s="12">
        <v>4</v>
      </c>
      <c r="I24" s="12">
        <v>20</v>
      </c>
      <c r="J24" s="9">
        <f t="shared" si="0"/>
        <v>10</v>
      </c>
      <c r="K24" s="9">
        <f t="shared" si="1"/>
        <v>24</v>
      </c>
      <c r="L24" s="9">
        <f t="shared" si="7"/>
        <v>83</v>
      </c>
      <c r="M24" s="9">
        <f t="shared" si="8"/>
        <v>176</v>
      </c>
      <c r="N24" s="5">
        <f t="shared" si="2"/>
        <v>11.05</v>
      </c>
      <c r="O24" s="11">
        <f t="shared" si="9"/>
        <v>84.175</v>
      </c>
      <c r="P24" s="5">
        <f t="shared" si="3"/>
        <v>46.24999999999999</v>
      </c>
      <c r="Q24" s="9">
        <f t="shared" si="4"/>
        <v>0</v>
      </c>
      <c r="R24" s="9">
        <f t="shared" si="5"/>
        <v>34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83</v>
      </c>
      <c r="M25" s="9">
        <f t="shared" si="8"/>
        <v>176</v>
      </c>
      <c r="N25" s="5">
        <f t="shared" si="2"/>
        <v>0</v>
      </c>
      <c r="O25" s="11">
        <f t="shared" si="9"/>
        <v>84.175</v>
      </c>
      <c r="P25" s="5">
        <f t="shared" si="3"/>
        <v>46.24999999999999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83</v>
      </c>
      <c r="M26" s="9">
        <f t="shared" si="8"/>
        <v>176</v>
      </c>
      <c r="N26" s="5">
        <f t="shared" si="2"/>
        <v>0</v>
      </c>
      <c r="O26" s="11">
        <f t="shared" si="9"/>
        <v>84.175</v>
      </c>
      <c r="P26" s="5">
        <f t="shared" si="3"/>
        <v>46.24999999999999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>
        <v>2</v>
      </c>
      <c r="D27">
        <v>6</v>
      </c>
      <c r="E27">
        <v>1</v>
      </c>
      <c r="F27"/>
      <c r="G27"/>
      <c r="H27">
        <v>3</v>
      </c>
      <c r="I27">
        <v>11</v>
      </c>
      <c r="J27" s="9">
        <f t="shared" si="0"/>
        <v>5</v>
      </c>
      <c r="K27" s="9">
        <f t="shared" si="1"/>
        <v>14</v>
      </c>
      <c r="L27" s="9">
        <f t="shared" si="7"/>
        <v>88</v>
      </c>
      <c r="M27" s="9">
        <f t="shared" si="8"/>
        <v>190</v>
      </c>
      <c r="N27" s="5">
        <f t="shared" si="2"/>
        <v>6.175</v>
      </c>
      <c r="O27" s="11">
        <f t="shared" si="9"/>
        <v>90.35</v>
      </c>
      <c r="P27" s="5">
        <f t="shared" si="3"/>
        <v>49.64285714285713</v>
      </c>
      <c r="Q27" s="9">
        <f t="shared" si="4"/>
        <v>2</v>
      </c>
      <c r="R27" s="9">
        <f t="shared" si="5"/>
        <v>21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88</v>
      </c>
      <c r="M28" s="9">
        <f t="shared" si="8"/>
        <v>190</v>
      </c>
      <c r="N28" s="5">
        <f t="shared" si="2"/>
        <v>0</v>
      </c>
      <c r="O28" s="11">
        <f t="shared" si="9"/>
        <v>90.35</v>
      </c>
      <c r="P28" s="5">
        <f t="shared" si="3"/>
        <v>49.64285714285713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/>
      <c r="C29"/>
      <c r="D29">
        <v>2</v>
      </c>
      <c r="E29">
        <v>1</v>
      </c>
      <c r="F29"/>
      <c r="G29"/>
      <c r="H29">
        <v>3</v>
      </c>
      <c r="I29"/>
      <c r="J29" s="9">
        <f t="shared" si="0"/>
        <v>3</v>
      </c>
      <c r="K29" s="9">
        <f t="shared" si="1"/>
        <v>3</v>
      </c>
      <c r="L29" s="9">
        <f t="shared" si="7"/>
        <v>91</v>
      </c>
      <c r="M29" s="9">
        <f t="shared" si="8"/>
        <v>193</v>
      </c>
      <c r="N29" s="5">
        <f t="shared" si="2"/>
        <v>1.9500000000000002</v>
      </c>
      <c r="O29" s="11">
        <f t="shared" si="9"/>
        <v>92.3</v>
      </c>
      <c r="P29" s="5">
        <f t="shared" si="3"/>
        <v>50.71428571428571</v>
      </c>
      <c r="Q29" s="9">
        <f t="shared" si="4"/>
        <v>0</v>
      </c>
      <c r="R29" s="9">
        <f t="shared" si="5"/>
        <v>6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91</v>
      </c>
      <c r="M30" s="9">
        <f t="shared" si="8"/>
        <v>193</v>
      </c>
      <c r="N30" s="5">
        <f t="shared" si="2"/>
        <v>0</v>
      </c>
      <c r="O30" s="11">
        <f t="shared" si="9"/>
        <v>92.3</v>
      </c>
      <c r="P30" s="5">
        <f t="shared" si="3"/>
        <v>50.71428571428571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>
        <v>1</v>
      </c>
      <c r="C31" s="12"/>
      <c r="D31" s="12">
        <v>3</v>
      </c>
      <c r="E31" s="12">
        <v>1</v>
      </c>
      <c r="F31"/>
      <c r="G31" s="12">
        <v>1</v>
      </c>
      <c r="H31" s="12">
        <v>2</v>
      </c>
      <c r="I31" s="12"/>
      <c r="J31" s="9">
        <f t="shared" si="0"/>
        <v>3</v>
      </c>
      <c r="K31" s="9">
        <f t="shared" si="1"/>
        <v>1</v>
      </c>
      <c r="L31" s="9">
        <f t="shared" si="7"/>
        <v>94</v>
      </c>
      <c r="M31" s="9">
        <f t="shared" si="8"/>
        <v>194</v>
      </c>
      <c r="N31" s="5">
        <f t="shared" si="2"/>
        <v>1.3</v>
      </c>
      <c r="O31" s="11">
        <f t="shared" si="9"/>
        <v>93.6</v>
      </c>
      <c r="P31" s="5">
        <f t="shared" si="3"/>
        <v>51.42857142857142</v>
      </c>
      <c r="Q31" s="9">
        <f t="shared" si="4"/>
        <v>2</v>
      </c>
      <c r="R31" s="9">
        <f t="shared" si="5"/>
        <v>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94</v>
      </c>
      <c r="M32" s="9">
        <f t="shared" si="8"/>
        <v>194</v>
      </c>
      <c r="N32" s="5">
        <f t="shared" si="2"/>
        <v>0</v>
      </c>
      <c r="O32" s="11">
        <f t="shared" si="9"/>
        <v>93.6</v>
      </c>
      <c r="P32" s="5">
        <f t="shared" si="3"/>
        <v>51.42857142857142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>
        <v>1</v>
      </c>
      <c r="D33">
        <v>10</v>
      </c>
      <c r="E33">
        <v>1</v>
      </c>
      <c r="F33"/>
      <c r="G33">
        <v>2</v>
      </c>
      <c r="H33">
        <v>6</v>
      </c>
      <c r="I33">
        <v>7</v>
      </c>
      <c r="J33" s="9">
        <f t="shared" si="0"/>
        <v>10</v>
      </c>
      <c r="K33" s="9">
        <f t="shared" si="1"/>
        <v>11</v>
      </c>
      <c r="L33" s="9">
        <f t="shared" si="7"/>
        <v>104</v>
      </c>
      <c r="M33" s="9">
        <f t="shared" si="8"/>
        <v>205</v>
      </c>
      <c r="N33" s="5">
        <f t="shared" si="2"/>
        <v>6.825</v>
      </c>
      <c r="O33" s="11">
        <f t="shared" si="9"/>
        <v>100.425</v>
      </c>
      <c r="P33" s="5">
        <f t="shared" si="3"/>
        <v>55.17857142857142</v>
      </c>
      <c r="Q33" s="9">
        <f t="shared" si="4"/>
        <v>3</v>
      </c>
      <c r="R33" s="9">
        <f t="shared" si="5"/>
        <v>24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104</v>
      </c>
      <c r="M34" s="9">
        <f t="shared" si="8"/>
        <v>205</v>
      </c>
      <c r="N34" s="5">
        <f t="shared" si="2"/>
        <v>0</v>
      </c>
      <c r="O34" s="11">
        <f t="shared" si="9"/>
        <v>100.425</v>
      </c>
      <c r="P34" s="5">
        <f t="shared" si="3"/>
        <v>55.17857142857142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104</v>
      </c>
      <c r="M35" s="9">
        <f t="shared" si="8"/>
        <v>205</v>
      </c>
      <c r="N35" s="5">
        <f t="shared" si="2"/>
        <v>0</v>
      </c>
      <c r="O35" s="11">
        <f t="shared" si="9"/>
        <v>100.425</v>
      </c>
      <c r="P35" s="5">
        <f t="shared" si="3"/>
        <v>55.17857142857142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>
        <v>1</v>
      </c>
      <c r="C36"/>
      <c r="D36">
        <v>3</v>
      </c>
      <c r="E36"/>
      <c r="F36">
        <v>1</v>
      </c>
      <c r="G36"/>
      <c r="H36">
        <v>2</v>
      </c>
      <c r="I36">
        <v>6</v>
      </c>
      <c r="J36" s="9">
        <f aca="true" t="shared" si="10" ref="J36:J67">-B36-C36+D36+E36</f>
        <v>2</v>
      </c>
      <c r="K36" s="9">
        <f aca="true" t="shared" si="11" ref="K36:K67">-F36-G36+H36+I36</f>
        <v>7</v>
      </c>
      <c r="L36" s="9">
        <f t="shared" si="7"/>
        <v>106</v>
      </c>
      <c r="M36" s="9">
        <f t="shared" si="8"/>
        <v>212</v>
      </c>
      <c r="N36" s="5">
        <f aca="true" t="shared" si="12" ref="N36:N67">(+J36+K36)*($J$103/($J$103+$K$103))</f>
        <v>2.9250000000000003</v>
      </c>
      <c r="O36" s="11">
        <f t="shared" si="9"/>
        <v>103.35</v>
      </c>
      <c r="P36" s="5">
        <f aca="true" t="shared" si="13" ref="P36:P67">O36*100/$N$103</f>
        <v>56.78571428571428</v>
      </c>
      <c r="Q36" s="9">
        <f aca="true" t="shared" si="14" ref="Q36:Q67">+B36+C36+F36+G36</f>
        <v>2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106</v>
      </c>
      <c r="M37" s="9">
        <f aca="true" t="shared" si="17" ref="M37:M68">M36+K37</f>
        <v>212</v>
      </c>
      <c r="N37" s="5">
        <f t="shared" si="12"/>
        <v>0</v>
      </c>
      <c r="O37" s="11">
        <f aca="true" t="shared" si="18" ref="O37:O68">O36+N37</f>
        <v>103.35</v>
      </c>
      <c r="P37" s="5">
        <f t="shared" si="13"/>
        <v>56.78571428571428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>
        <v>5</v>
      </c>
      <c r="F38"/>
      <c r="G38"/>
      <c r="H38" s="12">
        <v>1</v>
      </c>
      <c r="I38" s="12">
        <v>4</v>
      </c>
      <c r="J38" s="9">
        <f t="shared" si="10"/>
        <v>5</v>
      </c>
      <c r="K38" s="9">
        <f t="shared" si="11"/>
        <v>5</v>
      </c>
      <c r="L38" s="9">
        <f t="shared" si="16"/>
        <v>111</v>
      </c>
      <c r="M38" s="9">
        <f t="shared" si="17"/>
        <v>217</v>
      </c>
      <c r="N38" s="5">
        <f t="shared" si="12"/>
        <v>3.25</v>
      </c>
      <c r="O38" s="11">
        <f t="shared" si="18"/>
        <v>106.6</v>
      </c>
      <c r="P38" s="5">
        <f t="shared" si="13"/>
        <v>58.57142857142856</v>
      </c>
      <c r="Q38" s="9">
        <f t="shared" si="14"/>
        <v>0</v>
      </c>
      <c r="R38" s="9">
        <f t="shared" si="15"/>
        <v>10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111</v>
      </c>
      <c r="M39" s="9">
        <f t="shared" si="17"/>
        <v>217</v>
      </c>
      <c r="N39" s="5">
        <f t="shared" si="12"/>
        <v>0</v>
      </c>
      <c r="O39" s="11">
        <f t="shared" si="18"/>
        <v>106.6</v>
      </c>
      <c r="P39" s="5">
        <f t="shared" si="13"/>
        <v>58.57142857142856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111</v>
      </c>
      <c r="M40" s="9">
        <f t="shared" si="17"/>
        <v>217</v>
      </c>
      <c r="N40" s="5">
        <f t="shared" si="12"/>
        <v>0</v>
      </c>
      <c r="O40" s="11">
        <f t="shared" si="18"/>
        <v>106.6</v>
      </c>
      <c r="P40" s="5">
        <f t="shared" si="13"/>
        <v>58.57142857142856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2</v>
      </c>
      <c r="E41"/>
      <c r="F41"/>
      <c r="G41"/>
      <c r="H41">
        <v>4</v>
      </c>
      <c r="I41">
        <v>11</v>
      </c>
      <c r="J41" s="9">
        <f t="shared" si="10"/>
        <v>2</v>
      </c>
      <c r="K41" s="9">
        <f t="shared" si="11"/>
        <v>15</v>
      </c>
      <c r="L41" s="9">
        <f t="shared" si="16"/>
        <v>113</v>
      </c>
      <c r="M41" s="9">
        <f t="shared" si="17"/>
        <v>232</v>
      </c>
      <c r="N41" s="5">
        <f t="shared" si="12"/>
        <v>5.525</v>
      </c>
      <c r="O41" s="11">
        <f t="shared" si="18"/>
        <v>112.125</v>
      </c>
      <c r="P41" s="5">
        <f t="shared" si="13"/>
        <v>61.60714285714285</v>
      </c>
      <c r="Q41" s="9">
        <f t="shared" si="14"/>
        <v>0</v>
      </c>
      <c r="R41" s="9">
        <f t="shared" si="15"/>
        <v>17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113</v>
      </c>
      <c r="M42" s="9">
        <f t="shared" si="17"/>
        <v>232</v>
      </c>
      <c r="N42" s="5">
        <f t="shared" si="12"/>
        <v>0</v>
      </c>
      <c r="O42" s="11">
        <f t="shared" si="18"/>
        <v>112.125</v>
      </c>
      <c r="P42" s="5">
        <f t="shared" si="13"/>
        <v>61.60714285714285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113</v>
      </c>
      <c r="M43" s="9">
        <f t="shared" si="17"/>
        <v>232</v>
      </c>
      <c r="N43" s="5">
        <f t="shared" si="12"/>
        <v>0</v>
      </c>
      <c r="O43" s="11">
        <f t="shared" si="18"/>
        <v>112.125</v>
      </c>
      <c r="P43" s="5">
        <f t="shared" si="13"/>
        <v>61.60714285714285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232</v>
      </c>
      <c r="N44" s="5">
        <f t="shared" si="12"/>
        <v>0</v>
      </c>
      <c r="O44" s="11">
        <f t="shared" si="18"/>
        <v>112.125</v>
      </c>
      <c r="P44" s="5">
        <f t="shared" si="13"/>
        <v>61.60714285714285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/>
      <c r="F45"/>
      <c r="G45"/>
      <c r="H45" s="12">
        <v>10</v>
      </c>
      <c r="I45" s="12">
        <v>6</v>
      </c>
      <c r="J45" s="9">
        <f t="shared" si="10"/>
        <v>1</v>
      </c>
      <c r="K45" s="9">
        <f t="shared" si="11"/>
        <v>16</v>
      </c>
      <c r="L45" s="9">
        <f t="shared" si="16"/>
        <v>114</v>
      </c>
      <c r="M45" s="9">
        <f t="shared" si="17"/>
        <v>248</v>
      </c>
      <c r="N45" s="5">
        <f t="shared" si="12"/>
        <v>5.525</v>
      </c>
      <c r="O45" s="11">
        <f t="shared" si="18"/>
        <v>117.65</v>
      </c>
      <c r="P45" s="5">
        <f t="shared" si="13"/>
        <v>64.64285714285714</v>
      </c>
      <c r="Q45" s="9">
        <f t="shared" si="14"/>
        <v>0</v>
      </c>
      <c r="R45" s="9">
        <f t="shared" si="15"/>
        <v>17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248</v>
      </c>
      <c r="N46" s="5">
        <f t="shared" si="12"/>
        <v>0</v>
      </c>
      <c r="O46" s="11">
        <f t="shared" si="18"/>
        <v>117.65</v>
      </c>
      <c r="P46" s="5">
        <f t="shared" si="13"/>
        <v>64.64285714285714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248</v>
      </c>
      <c r="N47" s="5">
        <f t="shared" si="12"/>
        <v>0</v>
      </c>
      <c r="O47" s="11">
        <f t="shared" si="18"/>
        <v>117.65</v>
      </c>
      <c r="P47" s="5">
        <f t="shared" si="13"/>
        <v>64.64285714285714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>
        <v>1</v>
      </c>
      <c r="D48">
        <v>4</v>
      </c>
      <c r="E48">
        <v>6</v>
      </c>
      <c r="F48"/>
      <c r="G48"/>
      <c r="H48">
        <v>12</v>
      </c>
      <c r="I48">
        <v>6</v>
      </c>
      <c r="J48" s="9">
        <f t="shared" si="10"/>
        <v>9</v>
      </c>
      <c r="K48" s="9">
        <f t="shared" si="11"/>
        <v>18</v>
      </c>
      <c r="L48" s="9">
        <f t="shared" si="16"/>
        <v>123</v>
      </c>
      <c r="M48" s="9">
        <f t="shared" si="17"/>
        <v>266</v>
      </c>
      <c r="N48" s="5">
        <f t="shared" si="12"/>
        <v>8.775</v>
      </c>
      <c r="O48" s="11">
        <f t="shared" si="18"/>
        <v>126.42500000000001</v>
      </c>
      <c r="P48" s="5">
        <f t="shared" si="13"/>
        <v>69.46428571428571</v>
      </c>
      <c r="Q48" s="9">
        <f t="shared" si="14"/>
        <v>1</v>
      </c>
      <c r="R48" s="9">
        <f t="shared" si="15"/>
        <v>28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123</v>
      </c>
      <c r="M49" s="9">
        <f t="shared" si="17"/>
        <v>266</v>
      </c>
      <c r="N49" s="5">
        <f t="shared" si="12"/>
        <v>0</v>
      </c>
      <c r="O49" s="11">
        <f t="shared" si="18"/>
        <v>126.42500000000001</v>
      </c>
      <c r="P49" s="5">
        <f t="shared" si="13"/>
        <v>69.46428571428571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>
        <v>1</v>
      </c>
      <c r="D50">
        <v>5</v>
      </c>
      <c r="E50">
        <v>1</v>
      </c>
      <c r="F50"/>
      <c r="G50"/>
      <c r="H50">
        <v>7</v>
      </c>
      <c r="I50">
        <v>7</v>
      </c>
      <c r="J50" s="9">
        <f t="shared" si="10"/>
        <v>5</v>
      </c>
      <c r="K50" s="9">
        <f t="shared" si="11"/>
        <v>14</v>
      </c>
      <c r="L50" s="9">
        <f t="shared" si="16"/>
        <v>128</v>
      </c>
      <c r="M50" s="9">
        <f t="shared" si="17"/>
        <v>280</v>
      </c>
      <c r="N50" s="5">
        <f t="shared" si="12"/>
        <v>6.175</v>
      </c>
      <c r="O50" s="11">
        <f t="shared" si="18"/>
        <v>132.60000000000002</v>
      </c>
      <c r="P50" s="5">
        <f t="shared" si="13"/>
        <v>72.85714285714286</v>
      </c>
      <c r="Q50" s="9">
        <f t="shared" si="14"/>
        <v>1</v>
      </c>
      <c r="R50" s="9">
        <f t="shared" si="15"/>
        <v>20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128</v>
      </c>
      <c r="M51" s="9">
        <f t="shared" si="17"/>
        <v>280</v>
      </c>
      <c r="N51" s="5">
        <f t="shared" si="12"/>
        <v>0</v>
      </c>
      <c r="O51" s="11">
        <f t="shared" si="18"/>
        <v>132.60000000000002</v>
      </c>
      <c r="P51" s="5">
        <f t="shared" si="13"/>
        <v>72.85714285714286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>
        <v>1</v>
      </c>
      <c r="D52" s="12">
        <v>1</v>
      </c>
      <c r="E52" s="12">
        <v>1</v>
      </c>
      <c r="F52" s="12"/>
      <c r="G52"/>
      <c r="H52" s="12">
        <v>3</v>
      </c>
      <c r="I52" s="12">
        <v>1</v>
      </c>
      <c r="J52" s="9">
        <f t="shared" si="10"/>
        <v>1</v>
      </c>
      <c r="K52" s="9">
        <f t="shared" si="11"/>
        <v>4</v>
      </c>
      <c r="L52" s="9">
        <f t="shared" si="16"/>
        <v>129</v>
      </c>
      <c r="M52" s="9">
        <f t="shared" si="17"/>
        <v>284</v>
      </c>
      <c r="N52" s="5">
        <f t="shared" si="12"/>
        <v>1.625</v>
      </c>
      <c r="O52" s="11">
        <f t="shared" si="18"/>
        <v>134.22500000000002</v>
      </c>
      <c r="P52" s="5">
        <f t="shared" si="13"/>
        <v>73.75</v>
      </c>
      <c r="Q52" s="9">
        <f t="shared" si="14"/>
        <v>1</v>
      </c>
      <c r="R52" s="9">
        <f t="shared" si="15"/>
        <v>6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129</v>
      </c>
      <c r="M53" s="9">
        <f t="shared" si="17"/>
        <v>284</v>
      </c>
      <c r="N53" s="5">
        <f t="shared" si="12"/>
        <v>0</v>
      </c>
      <c r="O53" s="11">
        <f t="shared" si="18"/>
        <v>134.22500000000002</v>
      </c>
      <c r="P53" s="5">
        <f t="shared" si="13"/>
        <v>73.75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129</v>
      </c>
      <c r="M54" s="9">
        <f t="shared" si="17"/>
        <v>284</v>
      </c>
      <c r="N54" s="5">
        <f t="shared" si="12"/>
        <v>0</v>
      </c>
      <c r="O54" s="11">
        <f t="shared" si="18"/>
        <v>134.22500000000002</v>
      </c>
      <c r="P54" s="5">
        <f t="shared" si="13"/>
        <v>73.75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4</v>
      </c>
      <c r="E55">
        <v>1</v>
      </c>
      <c r="F55"/>
      <c r="G55"/>
      <c r="H55"/>
      <c r="I55">
        <v>2</v>
      </c>
      <c r="J55" s="9">
        <f t="shared" si="10"/>
        <v>5</v>
      </c>
      <c r="K55" s="9">
        <f t="shared" si="11"/>
        <v>2</v>
      </c>
      <c r="L55" s="9">
        <f t="shared" si="16"/>
        <v>134</v>
      </c>
      <c r="M55" s="9">
        <f t="shared" si="17"/>
        <v>286</v>
      </c>
      <c r="N55" s="5">
        <f t="shared" si="12"/>
        <v>2.275</v>
      </c>
      <c r="O55" s="11">
        <f t="shared" si="18"/>
        <v>136.50000000000003</v>
      </c>
      <c r="P55" s="5">
        <f t="shared" si="13"/>
        <v>75.00000000000001</v>
      </c>
      <c r="Q55" s="9">
        <f t="shared" si="14"/>
        <v>0</v>
      </c>
      <c r="R55" s="9">
        <f t="shared" si="15"/>
        <v>7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134</v>
      </c>
      <c r="M56" s="9">
        <f t="shared" si="17"/>
        <v>286</v>
      </c>
      <c r="N56" s="5">
        <f t="shared" si="12"/>
        <v>0</v>
      </c>
      <c r="O56" s="11">
        <f t="shared" si="18"/>
        <v>136.50000000000003</v>
      </c>
      <c r="P56" s="5">
        <f t="shared" si="13"/>
        <v>75.00000000000001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3</v>
      </c>
      <c r="E57">
        <v>1</v>
      </c>
      <c r="F57"/>
      <c r="G57"/>
      <c r="H57">
        <v>1</v>
      </c>
      <c r="I57">
        <v>10</v>
      </c>
      <c r="J57" s="9">
        <f t="shared" si="10"/>
        <v>4</v>
      </c>
      <c r="K57" s="9">
        <f t="shared" si="11"/>
        <v>11</v>
      </c>
      <c r="L57" s="9">
        <f t="shared" si="16"/>
        <v>138</v>
      </c>
      <c r="M57" s="9">
        <f t="shared" si="17"/>
        <v>297</v>
      </c>
      <c r="N57" s="5">
        <f t="shared" si="12"/>
        <v>4.875</v>
      </c>
      <c r="O57" s="11">
        <f t="shared" si="18"/>
        <v>141.37500000000003</v>
      </c>
      <c r="P57" s="5">
        <f t="shared" si="13"/>
        <v>77.67857142857143</v>
      </c>
      <c r="Q57" s="9">
        <f t="shared" si="14"/>
        <v>0</v>
      </c>
      <c r="R57" s="9">
        <f t="shared" si="15"/>
        <v>15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138</v>
      </c>
      <c r="M58" s="9">
        <f t="shared" si="17"/>
        <v>297</v>
      </c>
      <c r="N58" s="5">
        <f t="shared" si="12"/>
        <v>0</v>
      </c>
      <c r="O58" s="11">
        <f t="shared" si="18"/>
        <v>141.37500000000003</v>
      </c>
      <c r="P58" s="5">
        <f t="shared" si="13"/>
        <v>77.67857142857143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139</v>
      </c>
      <c r="M59" s="9">
        <f t="shared" si="17"/>
        <v>297</v>
      </c>
      <c r="N59" s="5">
        <f t="shared" si="12"/>
        <v>0.325</v>
      </c>
      <c r="O59" s="11">
        <f t="shared" si="18"/>
        <v>141.70000000000002</v>
      </c>
      <c r="P59" s="5">
        <f t="shared" si="13"/>
        <v>77.85714285714286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139</v>
      </c>
      <c r="M60" s="9">
        <f t="shared" si="17"/>
        <v>297</v>
      </c>
      <c r="N60" s="5">
        <f t="shared" si="12"/>
        <v>0</v>
      </c>
      <c r="O60" s="11">
        <f t="shared" si="18"/>
        <v>141.70000000000002</v>
      </c>
      <c r="P60" s="5">
        <f t="shared" si="13"/>
        <v>77.85714285714286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139</v>
      </c>
      <c r="M61" s="9">
        <f t="shared" si="17"/>
        <v>297</v>
      </c>
      <c r="N61" s="5">
        <f t="shared" si="12"/>
        <v>0</v>
      </c>
      <c r="O61" s="11">
        <f t="shared" si="18"/>
        <v>141.70000000000002</v>
      </c>
      <c r="P61" s="5">
        <f t="shared" si="13"/>
        <v>77.85714285714286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2</v>
      </c>
      <c r="J62" s="9">
        <f t="shared" si="10"/>
        <v>2</v>
      </c>
      <c r="K62" s="9">
        <f t="shared" si="11"/>
        <v>2</v>
      </c>
      <c r="L62" s="9">
        <f t="shared" si="16"/>
        <v>141</v>
      </c>
      <c r="M62" s="9">
        <f t="shared" si="17"/>
        <v>299</v>
      </c>
      <c r="N62" s="5">
        <f t="shared" si="12"/>
        <v>1.3</v>
      </c>
      <c r="O62" s="11">
        <f t="shared" si="18"/>
        <v>143.00000000000003</v>
      </c>
      <c r="P62" s="5">
        <f t="shared" si="13"/>
        <v>78.57142857142858</v>
      </c>
      <c r="Q62" s="9">
        <f t="shared" si="14"/>
        <v>0</v>
      </c>
      <c r="R62" s="9">
        <f t="shared" si="15"/>
        <v>4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141</v>
      </c>
      <c r="M63" s="9">
        <f t="shared" si="17"/>
        <v>299</v>
      </c>
      <c r="N63" s="5">
        <f t="shared" si="12"/>
        <v>0</v>
      </c>
      <c r="O63" s="11">
        <f t="shared" si="18"/>
        <v>143.00000000000003</v>
      </c>
      <c r="P63" s="5">
        <f t="shared" si="13"/>
        <v>78.57142857142858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>
        <v>1</v>
      </c>
      <c r="C64"/>
      <c r="D64">
        <v>7</v>
      </c>
      <c r="E64">
        <v>5</v>
      </c>
      <c r="F64"/>
      <c r="G64"/>
      <c r="H64">
        <v>9</v>
      </c>
      <c r="I64">
        <v>3</v>
      </c>
      <c r="J64" s="9">
        <f t="shared" si="10"/>
        <v>11</v>
      </c>
      <c r="K64" s="9">
        <f t="shared" si="11"/>
        <v>12</v>
      </c>
      <c r="L64" s="9">
        <f t="shared" si="16"/>
        <v>152</v>
      </c>
      <c r="M64" s="9">
        <f t="shared" si="17"/>
        <v>311</v>
      </c>
      <c r="N64" s="5">
        <f t="shared" si="12"/>
        <v>7.4750000000000005</v>
      </c>
      <c r="O64" s="11">
        <f t="shared" si="18"/>
        <v>150.47500000000002</v>
      </c>
      <c r="P64" s="5">
        <f t="shared" si="13"/>
        <v>82.67857142857143</v>
      </c>
      <c r="Q64" s="9">
        <f t="shared" si="14"/>
        <v>1</v>
      </c>
      <c r="R64" s="9">
        <f t="shared" si="15"/>
        <v>24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152</v>
      </c>
      <c r="M65" s="9">
        <f t="shared" si="17"/>
        <v>311</v>
      </c>
      <c r="N65" s="5">
        <f t="shared" si="12"/>
        <v>0</v>
      </c>
      <c r="O65" s="11">
        <f t="shared" si="18"/>
        <v>150.47500000000002</v>
      </c>
      <c r="P65" s="5">
        <f t="shared" si="13"/>
        <v>82.67857142857143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/>
      <c r="F66"/>
      <c r="G66" s="12"/>
      <c r="H66" s="12">
        <v>5</v>
      </c>
      <c r="I66" s="12">
        <v>8</v>
      </c>
      <c r="J66" s="9">
        <f t="shared" si="10"/>
        <v>2</v>
      </c>
      <c r="K66" s="9">
        <f t="shared" si="11"/>
        <v>13</v>
      </c>
      <c r="L66" s="9">
        <f t="shared" si="16"/>
        <v>154</v>
      </c>
      <c r="M66" s="9">
        <f t="shared" si="17"/>
        <v>324</v>
      </c>
      <c r="N66" s="5">
        <f t="shared" si="12"/>
        <v>4.875</v>
      </c>
      <c r="O66" s="11">
        <f t="shared" si="18"/>
        <v>155.35000000000002</v>
      </c>
      <c r="P66" s="5">
        <f t="shared" si="13"/>
        <v>85.35714285714285</v>
      </c>
      <c r="Q66" s="9">
        <f t="shared" si="14"/>
        <v>0</v>
      </c>
      <c r="R66" s="9">
        <f t="shared" si="15"/>
        <v>15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154</v>
      </c>
      <c r="M67" s="9">
        <f t="shared" si="17"/>
        <v>324</v>
      </c>
      <c r="N67" s="5">
        <f t="shared" si="12"/>
        <v>0</v>
      </c>
      <c r="O67" s="11">
        <f t="shared" si="18"/>
        <v>155.35000000000002</v>
      </c>
      <c r="P67" s="5">
        <f t="shared" si="13"/>
        <v>85.35714285714285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154</v>
      </c>
      <c r="M68" s="9">
        <f t="shared" si="17"/>
        <v>324</v>
      </c>
      <c r="N68" s="5">
        <f aca="true" t="shared" si="21" ref="N68:N101">(+J68+K68)*($J$103/($J$103+$K$103))</f>
        <v>0</v>
      </c>
      <c r="O68" s="11">
        <f t="shared" si="18"/>
        <v>155.35000000000002</v>
      </c>
      <c r="P68" s="5">
        <f aca="true" t="shared" si="22" ref="P68:P99">O68*100/$N$103</f>
        <v>85.35714285714285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154</v>
      </c>
      <c r="M69" s="9">
        <f aca="true" t="shared" si="26" ref="M69:M101">M68+K69</f>
        <v>324</v>
      </c>
      <c r="N69" s="5">
        <f t="shared" si="21"/>
        <v>0</v>
      </c>
      <c r="O69" s="11">
        <f aca="true" t="shared" si="27" ref="O69:O100">O68+N69</f>
        <v>155.35000000000002</v>
      </c>
      <c r="P69" s="5">
        <f t="shared" si="22"/>
        <v>85.35714285714285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1</v>
      </c>
      <c r="C70"/>
      <c r="D70" s="12"/>
      <c r="E70" s="12"/>
      <c r="F70" s="12"/>
      <c r="G70"/>
      <c r="H70" s="12"/>
      <c r="I70" s="12">
        <v>4</v>
      </c>
      <c r="J70" s="9">
        <f t="shared" si="19"/>
        <v>-1</v>
      </c>
      <c r="K70" s="9">
        <f t="shared" si="20"/>
        <v>4</v>
      </c>
      <c r="L70" s="9">
        <f t="shared" si="25"/>
        <v>153</v>
      </c>
      <c r="M70" s="9">
        <f t="shared" si="26"/>
        <v>328</v>
      </c>
      <c r="N70" s="5">
        <f t="shared" si="21"/>
        <v>0.9750000000000001</v>
      </c>
      <c r="O70" s="11">
        <f t="shared" si="27"/>
        <v>156.32500000000002</v>
      </c>
      <c r="P70" s="5">
        <f t="shared" si="22"/>
        <v>85.89285714285714</v>
      </c>
      <c r="Q70" s="9">
        <f t="shared" si="23"/>
        <v>1</v>
      </c>
      <c r="R70" s="9">
        <f t="shared" si="24"/>
        <v>4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153</v>
      </c>
      <c r="M71" s="9">
        <f t="shared" si="26"/>
        <v>328</v>
      </c>
      <c r="N71" s="5">
        <f t="shared" si="21"/>
        <v>0</v>
      </c>
      <c r="O71" s="11">
        <f t="shared" si="27"/>
        <v>156.32500000000002</v>
      </c>
      <c r="P71" s="5">
        <f t="shared" si="22"/>
        <v>85.89285714285714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153</v>
      </c>
      <c r="M72" s="9">
        <f t="shared" si="26"/>
        <v>328</v>
      </c>
      <c r="N72" s="5">
        <f t="shared" si="21"/>
        <v>0</v>
      </c>
      <c r="O72" s="11">
        <f t="shared" si="27"/>
        <v>156.32500000000002</v>
      </c>
      <c r="P72" s="5">
        <f t="shared" si="22"/>
        <v>85.89285714285714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1</v>
      </c>
      <c r="C73"/>
      <c r="D73">
        <v>1</v>
      </c>
      <c r="E73" s="12"/>
      <c r="F73"/>
      <c r="G73"/>
      <c r="H73"/>
      <c r="I73" s="12">
        <v>1</v>
      </c>
      <c r="J73" s="9">
        <f t="shared" si="19"/>
        <v>0</v>
      </c>
      <c r="K73" s="9">
        <f t="shared" si="20"/>
        <v>1</v>
      </c>
      <c r="L73" s="9">
        <f t="shared" si="25"/>
        <v>153</v>
      </c>
      <c r="M73" s="9">
        <f t="shared" si="26"/>
        <v>329</v>
      </c>
      <c r="N73" s="5">
        <f t="shared" si="21"/>
        <v>0.325</v>
      </c>
      <c r="O73" s="11">
        <f t="shared" si="27"/>
        <v>156.65</v>
      </c>
      <c r="P73" s="5">
        <f t="shared" si="22"/>
        <v>86.07142857142856</v>
      </c>
      <c r="Q73" s="9">
        <f t="shared" si="23"/>
        <v>1</v>
      </c>
      <c r="R73" s="9">
        <f t="shared" si="24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153</v>
      </c>
      <c r="M74" s="9">
        <f t="shared" si="26"/>
        <v>329</v>
      </c>
      <c r="N74" s="5">
        <f t="shared" si="21"/>
        <v>0</v>
      </c>
      <c r="O74" s="11">
        <f t="shared" si="27"/>
        <v>156.65</v>
      </c>
      <c r="P74" s="5">
        <f t="shared" si="22"/>
        <v>86.07142857142856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153</v>
      </c>
      <c r="M75" s="9">
        <f t="shared" si="26"/>
        <v>329</v>
      </c>
      <c r="N75" s="5">
        <f t="shared" si="21"/>
        <v>0</v>
      </c>
      <c r="O75" s="11">
        <f t="shared" si="27"/>
        <v>156.65</v>
      </c>
      <c r="P75" s="5">
        <f t="shared" si="22"/>
        <v>86.07142857142856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11</v>
      </c>
      <c r="E76"/>
      <c r="F76"/>
      <c r="G76"/>
      <c r="H76">
        <v>11</v>
      </c>
      <c r="I76">
        <v>12</v>
      </c>
      <c r="J76" s="9">
        <f t="shared" si="19"/>
        <v>11</v>
      </c>
      <c r="K76" s="9">
        <f t="shared" si="20"/>
        <v>23</v>
      </c>
      <c r="L76" s="9">
        <f t="shared" si="25"/>
        <v>164</v>
      </c>
      <c r="M76" s="9">
        <f t="shared" si="26"/>
        <v>352</v>
      </c>
      <c r="N76" s="5">
        <f t="shared" si="21"/>
        <v>11.05</v>
      </c>
      <c r="O76" s="11">
        <f t="shared" si="27"/>
        <v>167.70000000000002</v>
      </c>
      <c r="P76" s="5">
        <f t="shared" si="22"/>
        <v>92.14285714285712</v>
      </c>
      <c r="Q76" s="9">
        <f t="shared" si="23"/>
        <v>0</v>
      </c>
      <c r="R76" s="9">
        <f t="shared" si="24"/>
        <v>34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164</v>
      </c>
      <c r="M77" s="9">
        <f t="shared" si="26"/>
        <v>352</v>
      </c>
      <c r="N77" s="5">
        <f t="shared" si="21"/>
        <v>0</v>
      </c>
      <c r="O77" s="11">
        <f t="shared" si="27"/>
        <v>167.70000000000002</v>
      </c>
      <c r="P77" s="5">
        <f t="shared" si="22"/>
        <v>92.14285714285712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>
        <v>2</v>
      </c>
      <c r="E78"/>
      <c r="F78"/>
      <c r="G78" s="12"/>
      <c r="H78" s="12">
        <v>3</v>
      </c>
      <c r="I78">
        <v>2</v>
      </c>
      <c r="J78" s="9">
        <f t="shared" si="19"/>
        <v>2</v>
      </c>
      <c r="K78" s="9">
        <f t="shared" si="20"/>
        <v>5</v>
      </c>
      <c r="L78" s="9">
        <f t="shared" si="25"/>
        <v>166</v>
      </c>
      <c r="M78" s="9">
        <f t="shared" si="26"/>
        <v>357</v>
      </c>
      <c r="N78" s="5">
        <f t="shared" si="21"/>
        <v>2.275</v>
      </c>
      <c r="O78" s="11">
        <f t="shared" si="27"/>
        <v>169.97500000000002</v>
      </c>
      <c r="P78" s="5">
        <f t="shared" si="22"/>
        <v>93.39285714285715</v>
      </c>
      <c r="Q78" s="9">
        <f t="shared" si="23"/>
        <v>0</v>
      </c>
      <c r="R78" s="9">
        <f t="shared" si="24"/>
        <v>7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166</v>
      </c>
      <c r="M79" s="9">
        <f t="shared" si="26"/>
        <v>357</v>
      </c>
      <c r="N79" s="5">
        <f t="shared" si="21"/>
        <v>0</v>
      </c>
      <c r="O79" s="11">
        <f t="shared" si="27"/>
        <v>169.97500000000002</v>
      </c>
      <c r="P79" s="5">
        <f t="shared" si="22"/>
        <v>93.39285714285715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>
        <v>1</v>
      </c>
      <c r="E80">
        <v>1</v>
      </c>
      <c r="F80"/>
      <c r="G80"/>
      <c r="H80">
        <v>3</v>
      </c>
      <c r="I80">
        <v>2</v>
      </c>
      <c r="J80" s="9">
        <f t="shared" si="19"/>
        <v>2</v>
      </c>
      <c r="K80" s="9">
        <f t="shared" si="20"/>
        <v>5</v>
      </c>
      <c r="L80" s="9">
        <f t="shared" si="25"/>
        <v>168</v>
      </c>
      <c r="M80" s="9">
        <f t="shared" si="26"/>
        <v>362</v>
      </c>
      <c r="N80" s="5">
        <f t="shared" si="21"/>
        <v>2.275</v>
      </c>
      <c r="O80" s="11">
        <f t="shared" si="27"/>
        <v>172.25000000000003</v>
      </c>
      <c r="P80" s="5">
        <f t="shared" si="22"/>
        <v>94.64285714285715</v>
      </c>
      <c r="Q80" s="9">
        <f t="shared" si="23"/>
        <v>0</v>
      </c>
      <c r="R80" s="9">
        <f t="shared" si="24"/>
        <v>7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168</v>
      </c>
      <c r="M81" s="9">
        <f t="shared" si="26"/>
        <v>362</v>
      </c>
      <c r="N81" s="5">
        <f t="shared" si="21"/>
        <v>0</v>
      </c>
      <c r="O81" s="11">
        <f t="shared" si="27"/>
        <v>172.25000000000003</v>
      </c>
      <c r="P81" s="5">
        <f t="shared" si="22"/>
        <v>94.64285714285715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168</v>
      </c>
      <c r="M82" s="9">
        <f t="shared" si="26"/>
        <v>362</v>
      </c>
      <c r="N82" s="5">
        <f t="shared" si="21"/>
        <v>0</v>
      </c>
      <c r="O82" s="11">
        <f t="shared" si="27"/>
        <v>172.25000000000003</v>
      </c>
      <c r="P82" s="5">
        <f t="shared" si="22"/>
        <v>94.64285714285715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4</v>
      </c>
      <c r="E83">
        <v>1</v>
      </c>
      <c r="F83"/>
      <c r="G83"/>
      <c r="H83">
        <v>4</v>
      </c>
      <c r="I83">
        <v>5</v>
      </c>
      <c r="J83" s="9">
        <f t="shared" si="19"/>
        <v>4</v>
      </c>
      <c r="K83" s="9">
        <f t="shared" si="20"/>
        <v>9</v>
      </c>
      <c r="L83" s="9">
        <f t="shared" si="25"/>
        <v>172</v>
      </c>
      <c r="M83" s="9">
        <f t="shared" si="26"/>
        <v>371</v>
      </c>
      <c r="N83" s="5">
        <f t="shared" si="21"/>
        <v>4.2250000000000005</v>
      </c>
      <c r="O83" s="11">
        <f t="shared" si="27"/>
        <v>176.47500000000002</v>
      </c>
      <c r="P83" s="5">
        <f t="shared" si="22"/>
        <v>96.96428571428572</v>
      </c>
      <c r="Q83" s="9">
        <f t="shared" si="23"/>
        <v>1</v>
      </c>
      <c r="R83" s="9">
        <f t="shared" si="24"/>
        <v>14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172</v>
      </c>
      <c r="M84" s="9">
        <f t="shared" si="26"/>
        <v>371</v>
      </c>
      <c r="N84" s="5">
        <f t="shared" si="21"/>
        <v>0</v>
      </c>
      <c r="O84" s="11">
        <f t="shared" si="27"/>
        <v>176.47500000000002</v>
      </c>
      <c r="P84" s="5">
        <f t="shared" si="22"/>
        <v>96.96428571428572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172</v>
      </c>
      <c r="M85" s="9">
        <f t="shared" si="26"/>
        <v>371</v>
      </c>
      <c r="N85" s="5">
        <f t="shared" si="21"/>
        <v>0</v>
      </c>
      <c r="O85" s="11">
        <f t="shared" si="27"/>
        <v>176.47500000000002</v>
      </c>
      <c r="P85" s="5">
        <f t="shared" si="22"/>
        <v>96.96428571428572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172</v>
      </c>
      <c r="M86" s="9">
        <f t="shared" si="26"/>
        <v>371</v>
      </c>
      <c r="N86" s="5">
        <f t="shared" si="21"/>
        <v>0</v>
      </c>
      <c r="O86" s="11">
        <f t="shared" si="27"/>
        <v>176.47500000000002</v>
      </c>
      <c r="P86" s="5">
        <f t="shared" si="22"/>
        <v>96.96428571428572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1</v>
      </c>
      <c r="E87" s="12"/>
      <c r="F87" s="12"/>
      <c r="G87" s="12">
        <v>1</v>
      </c>
      <c r="H87" s="12">
        <v>2</v>
      </c>
      <c r="I87" s="12"/>
      <c r="J87" s="9">
        <f t="shared" si="19"/>
        <v>1</v>
      </c>
      <c r="K87" s="9">
        <f t="shared" si="20"/>
        <v>1</v>
      </c>
      <c r="L87" s="9">
        <f t="shared" si="25"/>
        <v>173</v>
      </c>
      <c r="M87" s="9">
        <f t="shared" si="26"/>
        <v>372</v>
      </c>
      <c r="N87" s="5">
        <f t="shared" si="21"/>
        <v>0.65</v>
      </c>
      <c r="O87" s="11">
        <f t="shared" si="27"/>
        <v>177.12500000000003</v>
      </c>
      <c r="P87" s="5">
        <f t="shared" si="22"/>
        <v>97.32142857142857</v>
      </c>
      <c r="Q87" s="9">
        <f t="shared" si="23"/>
        <v>1</v>
      </c>
      <c r="R87" s="9">
        <f t="shared" si="24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173</v>
      </c>
      <c r="M88" s="9">
        <f t="shared" si="26"/>
        <v>372</v>
      </c>
      <c r="N88" s="5">
        <f t="shared" si="21"/>
        <v>0</v>
      </c>
      <c r="O88" s="11">
        <f t="shared" si="27"/>
        <v>177.12500000000003</v>
      </c>
      <c r="P88" s="5">
        <f t="shared" si="22"/>
        <v>97.32142857142857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173</v>
      </c>
      <c r="M89" s="9">
        <f t="shared" si="26"/>
        <v>372</v>
      </c>
      <c r="N89" s="5">
        <f t="shared" si="21"/>
        <v>0</v>
      </c>
      <c r="O89" s="11">
        <f t="shared" si="27"/>
        <v>177.12500000000003</v>
      </c>
      <c r="P89" s="5">
        <f t="shared" si="22"/>
        <v>97.32142857142857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173</v>
      </c>
      <c r="M90" s="9">
        <f t="shared" si="26"/>
        <v>372</v>
      </c>
      <c r="N90" s="5">
        <f t="shared" si="21"/>
        <v>0</v>
      </c>
      <c r="O90" s="11">
        <f t="shared" si="27"/>
        <v>177.12500000000003</v>
      </c>
      <c r="P90" s="5">
        <f t="shared" si="22"/>
        <v>97.32142857142857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>
        <v>2</v>
      </c>
      <c r="E91"/>
      <c r="F91"/>
      <c r="G91"/>
      <c r="H91">
        <v>1</v>
      </c>
      <c r="I91"/>
      <c r="J91" s="9">
        <f t="shared" si="19"/>
        <v>2</v>
      </c>
      <c r="K91" s="9">
        <f t="shared" si="20"/>
        <v>1</v>
      </c>
      <c r="L91" s="9">
        <f t="shared" si="25"/>
        <v>175</v>
      </c>
      <c r="M91" s="9">
        <f t="shared" si="26"/>
        <v>373</v>
      </c>
      <c r="N91" s="5">
        <f t="shared" si="21"/>
        <v>0.9750000000000001</v>
      </c>
      <c r="O91" s="11">
        <f t="shared" si="27"/>
        <v>178.10000000000002</v>
      </c>
      <c r="P91" s="5">
        <f t="shared" si="22"/>
        <v>97.85714285714286</v>
      </c>
      <c r="Q91" s="9">
        <f t="shared" si="23"/>
        <v>0</v>
      </c>
      <c r="R91" s="9">
        <f t="shared" si="24"/>
        <v>3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175</v>
      </c>
      <c r="M92" s="9">
        <f t="shared" si="26"/>
        <v>373</v>
      </c>
      <c r="N92" s="5">
        <f t="shared" si="21"/>
        <v>0</v>
      </c>
      <c r="O92" s="11">
        <f t="shared" si="27"/>
        <v>178.10000000000002</v>
      </c>
      <c r="P92" s="5">
        <f t="shared" si="22"/>
        <v>97.85714285714286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175</v>
      </c>
      <c r="M93" s="9">
        <f t="shared" si="26"/>
        <v>373</v>
      </c>
      <c r="N93" s="5">
        <f t="shared" si="21"/>
        <v>0</v>
      </c>
      <c r="O93" s="11">
        <f t="shared" si="27"/>
        <v>178.10000000000002</v>
      </c>
      <c r="P93" s="5">
        <f t="shared" si="22"/>
        <v>97.85714285714286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>
        <v>1</v>
      </c>
      <c r="E94" s="12"/>
      <c r="F94"/>
      <c r="G94">
        <v>1</v>
      </c>
      <c r="H94" s="12"/>
      <c r="I94" s="12"/>
      <c r="J94" s="9">
        <f t="shared" si="19"/>
        <v>1</v>
      </c>
      <c r="K94" s="9">
        <f t="shared" si="20"/>
        <v>-1</v>
      </c>
      <c r="L94" s="9">
        <f t="shared" si="25"/>
        <v>176</v>
      </c>
      <c r="M94" s="9">
        <f t="shared" si="26"/>
        <v>372</v>
      </c>
      <c r="N94" s="5">
        <f t="shared" si="21"/>
        <v>0</v>
      </c>
      <c r="O94" s="11">
        <f t="shared" si="27"/>
        <v>178.10000000000002</v>
      </c>
      <c r="P94" s="5">
        <f t="shared" si="22"/>
        <v>97.85714285714286</v>
      </c>
      <c r="Q94" s="9">
        <f t="shared" si="23"/>
        <v>1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176</v>
      </c>
      <c r="M95" s="9">
        <f t="shared" si="26"/>
        <v>372</v>
      </c>
      <c r="N95" s="5">
        <f t="shared" si="21"/>
        <v>0</v>
      </c>
      <c r="O95" s="11">
        <f t="shared" si="27"/>
        <v>178.10000000000002</v>
      </c>
      <c r="P95" s="5">
        <f t="shared" si="22"/>
        <v>97.85714285714286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176</v>
      </c>
      <c r="M96" s="9">
        <f t="shared" si="26"/>
        <v>372</v>
      </c>
      <c r="N96" s="5">
        <f t="shared" si="21"/>
        <v>0</v>
      </c>
      <c r="O96" s="11">
        <f t="shared" si="27"/>
        <v>178.10000000000002</v>
      </c>
      <c r="P96" s="5">
        <f t="shared" si="22"/>
        <v>97.85714285714286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176</v>
      </c>
      <c r="M97" s="9">
        <f t="shared" si="26"/>
        <v>372</v>
      </c>
      <c r="N97" s="5">
        <f t="shared" si="21"/>
        <v>0</v>
      </c>
      <c r="O97" s="11">
        <f t="shared" si="27"/>
        <v>178.10000000000002</v>
      </c>
      <c r="P97" s="5">
        <f t="shared" si="22"/>
        <v>97.85714285714286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>
        <v>4</v>
      </c>
      <c r="E98">
        <v>2</v>
      </c>
      <c r="F98"/>
      <c r="G98"/>
      <c r="H98"/>
      <c r="I98">
        <v>6</v>
      </c>
      <c r="J98" s="9">
        <f t="shared" si="19"/>
        <v>6</v>
      </c>
      <c r="K98" s="9">
        <f t="shared" si="20"/>
        <v>6</v>
      </c>
      <c r="L98" s="9">
        <f t="shared" si="25"/>
        <v>182</v>
      </c>
      <c r="M98" s="9">
        <f t="shared" si="26"/>
        <v>378</v>
      </c>
      <c r="N98" s="5">
        <f t="shared" si="21"/>
        <v>3.9000000000000004</v>
      </c>
      <c r="O98" s="11">
        <f t="shared" si="27"/>
        <v>182.00000000000003</v>
      </c>
      <c r="P98" s="5">
        <f t="shared" si="22"/>
        <v>100</v>
      </c>
      <c r="Q98" s="9">
        <f t="shared" si="23"/>
        <v>0</v>
      </c>
      <c r="R98" s="9">
        <f t="shared" si="24"/>
        <v>12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182</v>
      </c>
      <c r="M99" s="9">
        <f t="shared" si="26"/>
        <v>378</v>
      </c>
      <c r="N99" s="5">
        <f t="shared" si="21"/>
        <v>0</v>
      </c>
      <c r="O99" s="11">
        <f t="shared" si="27"/>
        <v>182.00000000000003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182</v>
      </c>
      <c r="M100" s="9">
        <f t="shared" si="26"/>
        <v>378</v>
      </c>
      <c r="N100" s="5">
        <f t="shared" si="21"/>
        <v>0</v>
      </c>
      <c r="O100" s="11">
        <f t="shared" si="27"/>
        <v>182.00000000000003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182</v>
      </c>
      <c r="M101" s="9">
        <f t="shared" si="26"/>
        <v>378</v>
      </c>
      <c r="N101" s="5">
        <f t="shared" si="21"/>
        <v>0</v>
      </c>
      <c r="O101" s="11">
        <f>O100+N101</f>
        <v>182.00000000000003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8</v>
      </c>
      <c r="C103" s="9">
        <f t="shared" si="28"/>
        <v>10</v>
      </c>
      <c r="D103" s="9">
        <f t="shared" si="28"/>
        <v>145</v>
      </c>
      <c r="E103" s="9">
        <f t="shared" si="28"/>
        <v>55</v>
      </c>
      <c r="F103" s="9">
        <f t="shared" si="28"/>
        <v>1</v>
      </c>
      <c r="G103" s="9">
        <f t="shared" si="28"/>
        <v>8</v>
      </c>
      <c r="H103" s="9">
        <f t="shared" si="28"/>
        <v>151</v>
      </c>
      <c r="I103" s="9">
        <f t="shared" si="28"/>
        <v>236</v>
      </c>
      <c r="J103" s="9">
        <f t="shared" si="28"/>
        <v>182</v>
      </c>
      <c r="K103" s="9">
        <f t="shared" si="28"/>
        <v>378</v>
      </c>
      <c r="N103" s="5">
        <f>SUM(N4:N101)</f>
        <v>182.00000000000003</v>
      </c>
      <c r="Q103" s="11">
        <f>SUM(Q4:Q101)</f>
        <v>27</v>
      </c>
      <c r="R103" s="11">
        <f>SUM(R4:R101)</f>
        <v>587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H98" sqref="H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464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398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2.3414634146341466</v>
      </c>
      <c r="AA4" s="5">
        <f aca="true" t="shared" si="6" ref="AA4:AA17">Z4*100/$Z$18</f>
        <v>1.219512195121951</v>
      </c>
      <c r="AB4" s="11">
        <f>SUM(Q4:Q10)+SUM(R4:R10)</f>
        <v>9</v>
      </c>
      <c r="AC4" s="11">
        <f>100*SUM(R4:R10)/AB4</f>
        <v>77.77777777777777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431</v>
      </c>
      <c r="W5"/>
      <c r="X5"/>
      <c r="Y5" s="1" t="s">
        <v>39</v>
      </c>
      <c r="Z5" s="11">
        <f>SUM(N11:N17)</f>
        <v>25.75609756097561</v>
      </c>
      <c r="AA5" s="5">
        <f t="shared" si="6"/>
        <v>13.414634146341461</v>
      </c>
      <c r="AB5" s="11">
        <f>SUM(Q11:Q17)+SUM(R11:R17)</f>
        <v>57</v>
      </c>
      <c r="AC5" s="11">
        <f>100*SUM(R11:R17)/AB5</f>
        <v>98.24561403508773</v>
      </c>
    </row>
    <row r="6" spans="1:29" ht="15">
      <c r="A6" s="19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33</v>
      </c>
      <c r="W6"/>
      <c r="X6" s="1" t="s">
        <v>41</v>
      </c>
      <c r="Z6" s="11">
        <f>SUM(N18:N24)</f>
        <v>32.31219512195122</v>
      </c>
      <c r="AA6" s="5">
        <f t="shared" si="6"/>
        <v>16.829268292682922</v>
      </c>
      <c r="AB6" s="11">
        <f>SUM(Q18:Q24)+SUM(R18:R24)</f>
        <v>77</v>
      </c>
      <c r="AC6" s="11">
        <f>100*SUM(R18:R24)/AB6</f>
        <v>94.8051948051948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92.88793103448276</v>
      </c>
      <c r="W7"/>
      <c r="Y7" s="1" t="s">
        <v>43</v>
      </c>
      <c r="Z7" s="11">
        <f>SUM(N25:N31)</f>
        <v>15.921951219512195</v>
      </c>
      <c r="AA7" s="5">
        <f t="shared" si="6"/>
        <v>8.292682926829267</v>
      </c>
      <c r="AB7" s="11">
        <f>SUM(Q25:Q31)+SUM(R25:R31)</f>
        <v>38</v>
      </c>
      <c r="AC7" s="11">
        <f>100*SUM(R25:R31)/AB7</f>
        <v>94.73684210526316</v>
      </c>
    </row>
    <row r="8" spans="1:29" ht="15">
      <c r="A8" s="19">
        <v>32751</v>
      </c>
      <c r="C8" s="1">
        <v>1</v>
      </c>
      <c r="D8" s="1">
        <v>2</v>
      </c>
      <c r="E8" s="1">
        <v>1</v>
      </c>
      <c r="I8" s="1">
        <v>1</v>
      </c>
      <c r="J8" s="9">
        <f t="shared" si="0"/>
        <v>2</v>
      </c>
      <c r="K8" s="9">
        <f t="shared" si="1"/>
        <v>1</v>
      </c>
      <c r="L8" s="9">
        <f t="shared" si="7"/>
        <v>2</v>
      </c>
      <c r="M8" s="9">
        <f t="shared" si="7"/>
        <v>1</v>
      </c>
      <c r="N8" s="5">
        <f t="shared" si="2"/>
        <v>1.404878048780488</v>
      </c>
      <c r="O8" s="11">
        <f t="shared" si="8"/>
        <v>1.404878048780488</v>
      </c>
      <c r="P8" s="5">
        <f t="shared" si="3"/>
        <v>0.7317073170731705</v>
      </c>
      <c r="Q8" s="9">
        <f t="shared" si="4"/>
        <v>1</v>
      </c>
      <c r="R8" s="9">
        <f t="shared" si="5"/>
        <v>4</v>
      </c>
      <c r="W8"/>
      <c r="X8" s="1" t="s">
        <v>44</v>
      </c>
      <c r="Z8" s="11">
        <f>SUM(N32:N38)</f>
        <v>12.64390243902439</v>
      </c>
      <c r="AA8" s="5">
        <f t="shared" si="6"/>
        <v>6.585365853658535</v>
      </c>
      <c r="AB8" s="11">
        <f>SUM(Q32:Q38)+SUM(R32:R38)</f>
        <v>31</v>
      </c>
      <c r="AC8" s="11">
        <f>100*SUM(R32:R38)/AB8</f>
        <v>93.54838709677419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7"/>
        <v>1</v>
      </c>
      <c r="N9" s="5">
        <f t="shared" si="2"/>
        <v>0</v>
      </c>
      <c r="O9" s="11">
        <f t="shared" si="8"/>
        <v>1.404878048780488</v>
      </c>
      <c r="P9" s="5">
        <f t="shared" si="3"/>
        <v>0.7317073170731705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0.9365853658536586</v>
      </c>
      <c r="AA9" s="5">
        <f t="shared" si="6"/>
        <v>0.4878048780487804</v>
      </c>
      <c r="AB9" s="11">
        <f>SUM(Q39:Q45)+SUM(R39:R45)</f>
        <v>4</v>
      </c>
      <c r="AC9" s="11">
        <f>100*SUM(R39:R45)/AB9</f>
        <v>75</v>
      </c>
    </row>
    <row r="10" spans="1:29" ht="15">
      <c r="A10" s="19">
        <v>32753</v>
      </c>
      <c r="B10" s="9"/>
      <c r="C10" s="9">
        <v>1</v>
      </c>
      <c r="D10" s="9"/>
      <c r="E10" s="9">
        <v>2</v>
      </c>
      <c r="F10" s="9"/>
      <c r="G10" s="9"/>
      <c r="H10" s="9">
        <v>1</v>
      </c>
      <c r="I10" s="9"/>
      <c r="J10" s="9">
        <f t="shared" si="0"/>
        <v>1</v>
      </c>
      <c r="K10" s="9">
        <f t="shared" si="1"/>
        <v>1</v>
      </c>
      <c r="L10" s="9">
        <f t="shared" si="7"/>
        <v>3</v>
      </c>
      <c r="M10" s="9">
        <f t="shared" si="7"/>
        <v>2</v>
      </c>
      <c r="N10" s="5">
        <f t="shared" si="2"/>
        <v>0.9365853658536586</v>
      </c>
      <c r="O10" s="11">
        <f t="shared" si="8"/>
        <v>2.3414634146341466</v>
      </c>
      <c r="P10" s="5">
        <f t="shared" si="3"/>
        <v>1.219512195121951</v>
      </c>
      <c r="Q10" s="9">
        <f t="shared" si="4"/>
        <v>1</v>
      </c>
      <c r="R10" s="9">
        <f t="shared" si="5"/>
        <v>3</v>
      </c>
      <c r="U10" s="8" t="s">
        <v>4</v>
      </c>
      <c r="V10" s="5">
        <f>100*(+E103/(E103+D103))</f>
        <v>41.37931034482759</v>
      </c>
      <c r="W10"/>
      <c r="X10" s="8" t="s">
        <v>47</v>
      </c>
      <c r="Z10" s="11">
        <f>SUM(N46:N52)</f>
        <v>37.46341463414634</v>
      </c>
      <c r="AA10" s="5">
        <f t="shared" si="6"/>
        <v>19.512195121951212</v>
      </c>
      <c r="AB10" s="11">
        <f>SUM(Q46:Q52)+SUM(R46:R52)</f>
        <v>82</v>
      </c>
      <c r="AC10" s="11">
        <f>100*SUM(R46:R52)/AB10</f>
        <v>98.78048780487805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2</v>
      </c>
      <c r="N11" s="5">
        <f t="shared" si="2"/>
        <v>0</v>
      </c>
      <c r="O11" s="11">
        <f t="shared" si="8"/>
        <v>2.3414634146341466</v>
      </c>
      <c r="P11" s="5">
        <f t="shared" si="3"/>
        <v>1.219512195121951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66.22807017543859</v>
      </c>
      <c r="W11"/>
      <c r="Y11" s="8" t="s">
        <v>49</v>
      </c>
      <c r="Z11" s="11">
        <f>SUM(N53:N59)</f>
        <v>19.668292682926833</v>
      </c>
      <c r="AA11" s="5">
        <f t="shared" si="6"/>
        <v>10.243902439024389</v>
      </c>
      <c r="AB11" s="11">
        <f>SUM(Q53:Q59)+SUM(R53:R59)</f>
        <v>60</v>
      </c>
      <c r="AC11" s="11">
        <f>100*SUM(R53:R59)/AB11</f>
        <v>75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2</v>
      </c>
      <c r="N12" s="5">
        <f t="shared" si="2"/>
        <v>0</v>
      </c>
      <c r="O12" s="11">
        <f t="shared" si="8"/>
        <v>2.3414634146341466</v>
      </c>
      <c r="P12" s="5">
        <f t="shared" si="3"/>
        <v>1.219512195121951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54.524361948955914</v>
      </c>
      <c r="W12"/>
      <c r="X12" s="8" t="s">
        <v>51</v>
      </c>
      <c r="Z12" s="11">
        <f>SUM(N60:N66)</f>
        <v>14.048780487804878</v>
      </c>
      <c r="AA12" s="5">
        <f t="shared" si="6"/>
        <v>7.317073170731706</v>
      </c>
      <c r="AB12" s="11">
        <f>SUM(Q60:Q66)+SUM(R60:R66)</f>
        <v>38</v>
      </c>
      <c r="AC12" s="11">
        <f>100*SUM(R60:R66)/AB12</f>
        <v>89.47368421052632</v>
      </c>
    </row>
    <row r="13" spans="1:29" ht="15">
      <c r="A13" s="19">
        <v>32756</v>
      </c>
      <c r="C13" s="1">
        <v>1</v>
      </c>
      <c r="D13" s="1">
        <v>6</v>
      </c>
      <c r="E13" s="1">
        <v>2</v>
      </c>
      <c r="H13" s="1">
        <v>2</v>
      </c>
      <c r="I13" s="1">
        <v>9</v>
      </c>
      <c r="J13" s="9">
        <f t="shared" si="0"/>
        <v>7</v>
      </c>
      <c r="K13" s="9">
        <f t="shared" si="1"/>
        <v>11</v>
      </c>
      <c r="L13" s="9">
        <f t="shared" si="7"/>
        <v>10</v>
      </c>
      <c r="M13" s="9">
        <f t="shared" si="7"/>
        <v>13</v>
      </c>
      <c r="N13" s="5">
        <f t="shared" si="2"/>
        <v>8.429268292682927</v>
      </c>
      <c r="O13" s="11">
        <f t="shared" si="8"/>
        <v>10.770731707317074</v>
      </c>
      <c r="P13" s="5">
        <f t="shared" si="3"/>
        <v>5.609756097560974</v>
      </c>
      <c r="Q13" s="9">
        <f t="shared" si="4"/>
        <v>1</v>
      </c>
      <c r="R13" s="9">
        <f t="shared" si="5"/>
        <v>19</v>
      </c>
      <c r="W13"/>
      <c r="Y13" s="8" t="s">
        <v>52</v>
      </c>
      <c r="Z13" s="11">
        <f>SUM(N67:N73)</f>
        <v>10.302439024390246</v>
      </c>
      <c r="AA13" s="5">
        <f t="shared" si="6"/>
        <v>5.365853658536585</v>
      </c>
      <c r="AB13" s="11">
        <f>SUM(Q67:Q73)+SUM(R67:R73)</f>
        <v>22</v>
      </c>
      <c r="AC13" s="11">
        <f>100*SUM(R67:R73)/AB13</f>
        <v>100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13</v>
      </c>
      <c r="N14" s="5">
        <f t="shared" si="2"/>
        <v>0</v>
      </c>
      <c r="O14" s="11">
        <f t="shared" si="8"/>
        <v>10.770731707317074</v>
      </c>
      <c r="P14" s="5">
        <f t="shared" si="3"/>
        <v>5.609756097560974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9.834146341463414</v>
      </c>
      <c r="AA14" s="5">
        <f t="shared" si="6"/>
        <v>5.1219512195121935</v>
      </c>
      <c r="AB14" s="11">
        <f>SUM(Q74:Q80)+SUM(R74:R80)</f>
        <v>21</v>
      </c>
      <c r="AC14" s="11">
        <f>100*SUM(R74:R80)/AB14</f>
        <v>100</v>
      </c>
    </row>
    <row r="15" spans="1:29" ht="15">
      <c r="A15" s="19">
        <v>32758</v>
      </c>
      <c r="D15" s="9">
        <v>3</v>
      </c>
      <c r="E15" s="9">
        <v>2</v>
      </c>
      <c r="H15" s="9"/>
      <c r="I15" s="9">
        <v>4</v>
      </c>
      <c r="J15" s="9">
        <f t="shared" si="0"/>
        <v>5</v>
      </c>
      <c r="K15" s="9">
        <f t="shared" si="1"/>
        <v>4</v>
      </c>
      <c r="L15" s="9">
        <f t="shared" si="7"/>
        <v>15</v>
      </c>
      <c r="M15" s="9">
        <f t="shared" si="7"/>
        <v>17</v>
      </c>
      <c r="N15" s="5">
        <f t="shared" si="2"/>
        <v>4.214634146341464</v>
      </c>
      <c r="O15" s="11">
        <f t="shared" si="8"/>
        <v>14.985365853658537</v>
      </c>
      <c r="P15" s="5">
        <f t="shared" si="3"/>
        <v>7.804878048780485</v>
      </c>
      <c r="Q15" s="9">
        <f t="shared" si="4"/>
        <v>0</v>
      </c>
      <c r="R15" s="9">
        <f t="shared" si="5"/>
        <v>9</v>
      </c>
      <c r="T15" s="8"/>
      <c r="W15"/>
      <c r="Y15" s="8" t="s">
        <v>54</v>
      </c>
      <c r="Z15" s="11">
        <f>SUM(N81:N87)</f>
        <v>7.960975609756098</v>
      </c>
      <c r="AA15" s="5">
        <f t="shared" si="6"/>
        <v>4.146341463414633</v>
      </c>
      <c r="AB15" s="11">
        <f>SUM(Q81:Q87)+SUM(R81:R87)</f>
        <v>17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15</v>
      </c>
      <c r="M16" s="9">
        <f t="shared" si="7"/>
        <v>17</v>
      </c>
      <c r="N16" s="5">
        <f t="shared" si="2"/>
        <v>0</v>
      </c>
      <c r="O16" s="11">
        <f t="shared" si="8"/>
        <v>14.985365853658537</v>
      </c>
      <c r="P16" s="5">
        <f t="shared" si="3"/>
        <v>7.804878048780485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2.3414634146341466</v>
      </c>
      <c r="AA16" s="5">
        <f t="shared" si="6"/>
        <v>1.219512195121951</v>
      </c>
      <c r="AB16" s="11">
        <f>SUM(Q88:Q94)+SUM(R88:R94)</f>
        <v>7</v>
      </c>
      <c r="AC16" s="11">
        <f>100*SUM(R88:R94)/AB16</f>
        <v>85.71428571428571</v>
      </c>
    </row>
    <row r="17" spans="1:29" ht="15">
      <c r="A17" s="19">
        <v>32760</v>
      </c>
      <c r="B17" s="9"/>
      <c r="D17" s="9">
        <v>8</v>
      </c>
      <c r="E17" s="9">
        <v>10</v>
      </c>
      <c r="F17" s="9"/>
      <c r="H17" s="9">
        <v>4</v>
      </c>
      <c r="I17" s="9">
        <v>6</v>
      </c>
      <c r="J17" s="9">
        <f t="shared" si="0"/>
        <v>18</v>
      </c>
      <c r="K17" s="9">
        <f t="shared" si="1"/>
        <v>10</v>
      </c>
      <c r="L17" s="9">
        <f t="shared" si="7"/>
        <v>33</v>
      </c>
      <c r="M17" s="9">
        <f t="shared" si="7"/>
        <v>27</v>
      </c>
      <c r="N17" s="5">
        <f t="shared" si="2"/>
        <v>13.11219512195122</v>
      </c>
      <c r="O17" s="11">
        <f t="shared" si="8"/>
        <v>28.09756097560976</v>
      </c>
      <c r="P17" s="5">
        <f t="shared" si="3"/>
        <v>14.63414634146341</v>
      </c>
      <c r="Q17" s="9">
        <f t="shared" si="4"/>
        <v>0</v>
      </c>
      <c r="R17" s="9">
        <f t="shared" si="5"/>
        <v>28</v>
      </c>
      <c r="T17" s="8"/>
      <c r="X17"/>
      <c r="Y17" s="8" t="s">
        <v>56</v>
      </c>
      <c r="Z17" s="11">
        <f>SUM(N95:N101)</f>
        <v>0.4682926829268293</v>
      </c>
      <c r="AA17" s="5">
        <f t="shared" si="6"/>
        <v>0.2439024390243902</v>
      </c>
      <c r="AB17" s="11">
        <f>SUM(Q95:Q101)+SUM(R95:R101)</f>
        <v>1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33</v>
      </c>
      <c r="M18" s="9">
        <f t="shared" si="7"/>
        <v>27</v>
      </c>
      <c r="N18" s="5">
        <f t="shared" si="2"/>
        <v>0</v>
      </c>
      <c r="O18" s="11">
        <f t="shared" si="8"/>
        <v>28.09756097560976</v>
      </c>
      <c r="P18" s="5">
        <f t="shared" si="3"/>
        <v>14.63414634146341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192.00000000000006</v>
      </c>
      <c r="AA18" s="9">
        <f>SUM(AA4:AA17)</f>
        <v>99.99999999999997</v>
      </c>
    </row>
    <row r="19" spans="1:29" ht="15">
      <c r="A19" s="19">
        <v>32762</v>
      </c>
      <c r="J19" s="9">
        <f t="shared" si="0"/>
        <v>0</v>
      </c>
      <c r="K19" s="9">
        <f t="shared" si="1"/>
        <v>0</v>
      </c>
      <c r="L19" s="9">
        <f t="shared" si="7"/>
        <v>33</v>
      </c>
      <c r="M19" s="9">
        <f t="shared" si="7"/>
        <v>27</v>
      </c>
      <c r="N19" s="5">
        <f t="shared" si="2"/>
        <v>0</v>
      </c>
      <c r="O19" s="11">
        <f t="shared" si="8"/>
        <v>28.09756097560976</v>
      </c>
      <c r="P19" s="5">
        <f t="shared" si="3"/>
        <v>14.63414634146341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>
        <v>10</v>
      </c>
      <c r="E20" s="9">
        <v>12</v>
      </c>
      <c r="F20" s="9"/>
      <c r="G20" s="9"/>
      <c r="H20" s="9">
        <v>6</v>
      </c>
      <c r="I20" s="9">
        <v>9</v>
      </c>
      <c r="J20" s="9">
        <f t="shared" si="0"/>
        <v>22</v>
      </c>
      <c r="K20" s="9">
        <f t="shared" si="1"/>
        <v>15</v>
      </c>
      <c r="L20" s="9">
        <f t="shared" si="7"/>
        <v>55</v>
      </c>
      <c r="M20" s="9">
        <f t="shared" si="7"/>
        <v>42</v>
      </c>
      <c r="N20" s="5">
        <f t="shared" si="2"/>
        <v>17.326829268292684</v>
      </c>
      <c r="O20" s="11">
        <f t="shared" si="8"/>
        <v>45.424390243902444</v>
      </c>
      <c r="P20" s="5">
        <f t="shared" si="3"/>
        <v>23.658536585365844</v>
      </c>
      <c r="Q20" s="9">
        <f t="shared" si="4"/>
        <v>0</v>
      </c>
      <c r="R20" s="9">
        <f t="shared" si="5"/>
        <v>37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55</v>
      </c>
      <c r="M21" s="9">
        <f t="shared" si="7"/>
        <v>42</v>
      </c>
      <c r="N21" s="5">
        <f t="shared" si="2"/>
        <v>0</v>
      </c>
      <c r="O21" s="11">
        <f t="shared" si="8"/>
        <v>45.424390243902444</v>
      </c>
      <c r="P21" s="5">
        <f t="shared" si="3"/>
        <v>23.658536585365844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D22" s="1">
        <v>7</v>
      </c>
      <c r="E22" s="1">
        <v>5</v>
      </c>
      <c r="G22" s="1">
        <v>1</v>
      </c>
      <c r="H22" s="1">
        <v>2</v>
      </c>
      <c r="I22" s="1">
        <v>6</v>
      </c>
      <c r="J22" s="9">
        <f t="shared" si="0"/>
        <v>11</v>
      </c>
      <c r="K22" s="9">
        <f t="shared" si="1"/>
        <v>7</v>
      </c>
      <c r="L22" s="9">
        <f t="shared" si="7"/>
        <v>66</v>
      </c>
      <c r="M22" s="9">
        <f t="shared" si="7"/>
        <v>49</v>
      </c>
      <c r="N22" s="5">
        <f t="shared" si="2"/>
        <v>8.429268292682927</v>
      </c>
      <c r="O22" s="11">
        <f t="shared" si="8"/>
        <v>53.85365853658537</v>
      </c>
      <c r="P22" s="5">
        <f t="shared" si="3"/>
        <v>28.04878048780487</v>
      </c>
      <c r="Q22" s="9">
        <f t="shared" si="4"/>
        <v>2</v>
      </c>
      <c r="R22" s="9">
        <f t="shared" si="5"/>
        <v>20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66</v>
      </c>
      <c r="M23" s="9">
        <f t="shared" si="7"/>
        <v>49</v>
      </c>
      <c r="N23" s="5">
        <f t="shared" si="2"/>
        <v>0</v>
      </c>
      <c r="O23" s="11">
        <f t="shared" si="8"/>
        <v>53.85365853658537</v>
      </c>
      <c r="P23" s="5">
        <f t="shared" si="3"/>
        <v>28.04878048780487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C24" s="1">
        <v>1</v>
      </c>
      <c r="D24" s="9">
        <v>4</v>
      </c>
      <c r="E24" s="9">
        <v>5</v>
      </c>
      <c r="F24" s="9"/>
      <c r="G24" s="1">
        <v>1</v>
      </c>
      <c r="H24" s="9">
        <v>5</v>
      </c>
      <c r="I24" s="9">
        <v>2</v>
      </c>
      <c r="J24" s="9">
        <f t="shared" si="0"/>
        <v>8</v>
      </c>
      <c r="K24" s="9">
        <f t="shared" si="1"/>
        <v>6</v>
      </c>
      <c r="L24" s="9">
        <f t="shared" si="7"/>
        <v>74</v>
      </c>
      <c r="M24" s="9">
        <f t="shared" si="7"/>
        <v>55</v>
      </c>
      <c r="N24" s="5">
        <f t="shared" si="2"/>
        <v>6.55609756097561</v>
      </c>
      <c r="O24" s="11">
        <f t="shared" si="8"/>
        <v>60.40975609756098</v>
      </c>
      <c r="P24" s="5">
        <f t="shared" si="3"/>
        <v>31.46341463414633</v>
      </c>
      <c r="Q24" s="9">
        <f t="shared" si="4"/>
        <v>2</v>
      </c>
      <c r="R24" s="9">
        <f t="shared" si="5"/>
        <v>16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74</v>
      </c>
      <c r="M25" s="9">
        <f t="shared" si="9"/>
        <v>55</v>
      </c>
      <c r="N25" s="5">
        <f t="shared" si="2"/>
        <v>0</v>
      </c>
      <c r="O25" s="11">
        <f t="shared" si="8"/>
        <v>60.40975609756098</v>
      </c>
      <c r="P25" s="5">
        <f t="shared" si="3"/>
        <v>31.46341463414633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74</v>
      </c>
      <c r="M26" s="9">
        <f t="shared" si="9"/>
        <v>55</v>
      </c>
      <c r="N26" s="5">
        <f t="shared" si="2"/>
        <v>0</v>
      </c>
      <c r="O26" s="11">
        <f t="shared" si="8"/>
        <v>60.40975609756098</v>
      </c>
      <c r="P26" s="5">
        <f t="shared" si="3"/>
        <v>31.46341463414633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D27" s="1">
        <v>2</v>
      </c>
      <c r="E27" s="1">
        <v>3</v>
      </c>
      <c r="F27" s="1">
        <v>1</v>
      </c>
      <c r="H27" s="1">
        <v>2</v>
      </c>
      <c r="I27" s="1">
        <v>2</v>
      </c>
      <c r="J27" s="9">
        <f t="shared" si="0"/>
        <v>5</v>
      </c>
      <c r="K27" s="9">
        <f t="shared" si="1"/>
        <v>3</v>
      </c>
      <c r="L27" s="9">
        <f t="shared" si="9"/>
        <v>79</v>
      </c>
      <c r="M27" s="9">
        <f t="shared" si="9"/>
        <v>58</v>
      </c>
      <c r="N27" s="5">
        <f t="shared" si="2"/>
        <v>3.7463414634146344</v>
      </c>
      <c r="O27" s="11">
        <f t="shared" si="8"/>
        <v>64.15609756097561</v>
      </c>
      <c r="P27" s="5">
        <f t="shared" si="3"/>
        <v>33.41463414634145</v>
      </c>
      <c r="Q27" s="9">
        <f t="shared" si="4"/>
        <v>1</v>
      </c>
      <c r="R27" s="9">
        <f t="shared" si="5"/>
        <v>9</v>
      </c>
      <c r="T27" s="8"/>
      <c r="X27"/>
      <c r="Y27"/>
    </row>
    <row r="28" spans="1:20" ht="12.75">
      <c r="A28" s="19">
        <v>32771</v>
      </c>
      <c r="J28" s="9">
        <f t="shared" si="0"/>
        <v>0</v>
      </c>
      <c r="K28" s="9">
        <f t="shared" si="1"/>
        <v>0</v>
      </c>
      <c r="L28" s="9">
        <f t="shared" si="9"/>
        <v>79</v>
      </c>
      <c r="M28" s="9">
        <f t="shared" si="9"/>
        <v>58</v>
      </c>
      <c r="N28" s="5">
        <f t="shared" si="2"/>
        <v>0</v>
      </c>
      <c r="O28" s="11">
        <f t="shared" si="8"/>
        <v>64.15609756097561</v>
      </c>
      <c r="P28" s="5">
        <f t="shared" si="3"/>
        <v>33.41463414634145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9">
        <v>32772</v>
      </c>
      <c r="B29" s="1">
        <v>1</v>
      </c>
      <c r="I29" s="1">
        <v>1</v>
      </c>
      <c r="J29" s="9">
        <f t="shared" si="0"/>
        <v>-1</v>
      </c>
      <c r="K29" s="9">
        <f t="shared" si="1"/>
        <v>1</v>
      </c>
      <c r="L29" s="9">
        <f t="shared" si="9"/>
        <v>78</v>
      </c>
      <c r="M29" s="9">
        <f t="shared" si="9"/>
        <v>59</v>
      </c>
      <c r="N29" s="5">
        <f t="shared" si="2"/>
        <v>0</v>
      </c>
      <c r="O29" s="11">
        <f t="shared" si="8"/>
        <v>64.15609756097561</v>
      </c>
      <c r="P29" s="5">
        <f t="shared" si="3"/>
        <v>33.41463414634145</v>
      </c>
      <c r="Q29" s="9">
        <f t="shared" si="4"/>
        <v>1</v>
      </c>
      <c r="R29" s="9">
        <f t="shared" si="5"/>
        <v>1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78</v>
      </c>
      <c r="M30" s="9">
        <f t="shared" si="9"/>
        <v>59</v>
      </c>
      <c r="N30" s="5">
        <f t="shared" si="2"/>
        <v>0</v>
      </c>
      <c r="O30" s="11">
        <f t="shared" si="8"/>
        <v>64.15609756097561</v>
      </c>
      <c r="P30" s="5">
        <f t="shared" si="3"/>
        <v>33.41463414634145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C31" s="9"/>
      <c r="D31" s="9">
        <v>10</v>
      </c>
      <c r="E31" s="9">
        <v>6</v>
      </c>
      <c r="G31" s="9"/>
      <c r="H31" s="9">
        <v>1</v>
      </c>
      <c r="I31" s="9">
        <v>9</v>
      </c>
      <c r="J31" s="9">
        <f t="shared" si="0"/>
        <v>16</v>
      </c>
      <c r="K31" s="9">
        <f t="shared" si="1"/>
        <v>10</v>
      </c>
      <c r="L31" s="9">
        <f t="shared" si="9"/>
        <v>94</v>
      </c>
      <c r="M31" s="9">
        <f t="shared" si="9"/>
        <v>69</v>
      </c>
      <c r="N31" s="5">
        <f t="shared" si="2"/>
        <v>12.175609756097561</v>
      </c>
      <c r="O31" s="11">
        <f t="shared" si="8"/>
        <v>76.33170731707317</v>
      </c>
      <c r="P31" s="5">
        <f t="shared" si="3"/>
        <v>39.75609756097559</v>
      </c>
      <c r="Q31" s="9">
        <f t="shared" si="4"/>
        <v>0</v>
      </c>
      <c r="R31" s="9">
        <f t="shared" si="5"/>
        <v>26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94</v>
      </c>
      <c r="M32" s="9">
        <f t="shared" si="9"/>
        <v>69</v>
      </c>
      <c r="N32" s="5">
        <f t="shared" si="2"/>
        <v>0</v>
      </c>
      <c r="O32" s="11">
        <f t="shared" si="8"/>
        <v>76.33170731707317</v>
      </c>
      <c r="P32" s="5">
        <f t="shared" si="3"/>
        <v>39.75609756097559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B33" s="1">
        <v>1</v>
      </c>
      <c r="D33" s="1">
        <v>2</v>
      </c>
      <c r="E33" s="1">
        <v>3</v>
      </c>
      <c r="I33" s="1">
        <v>6</v>
      </c>
      <c r="J33" s="9">
        <f t="shared" si="0"/>
        <v>4</v>
      </c>
      <c r="K33" s="9">
        <f t="shared" si="1"/>
        <v>6</v>
      </c>
      <c r="L33" s="9">
        <f t="shared" si="9"/>
        <v>98</v>
      </c>
      <c r="M33" s="9">
        <f t="shared" si="9"/>
        <v>75</v>
      </c>
      <c r="N33" s="5">
        <f t="shared" si="2"/>
        <v>4.682926829268293</v>
      </c>
      <c r="O33" s="11">
        <f t="shared" si="8"/>
        <v>81.01463414634146</v>
      </c>
      <c r="P33" s="5">
        <f t="shared" si="3"/>
        <v>42.1951219512195</v>
      </c>
      <c r="Q33" s="9">
        <f t="shared" si="4"/>
        <v>1</v>
      </c>
      <c r="R33" s="9">
        <f t="shared" si="5"/>
        <v>11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98</v>
      </c>
      <c r="M34" s="9">
        <f t="shared" si="9"/>
        <v>75</v>
      </c>
      <c r="N34" s="5">
        <f t="shared" si="2"/>
        <v>0</v>
      </c>
      <c r="O34" s="11">
        <f t="shared" si="8"/>
        <v>81.01463414634146</v>
      </c>
      <c r="P34" s="5">
        <f t="shared" si="3"/>
        <v>42.1951219512195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J35" s="9">
        <f t="shared" si="0"/>
        <v>0</v>
      </c>
      <c r="K35" s="9">
        <f t="shared" si="1"/>
        <v>0</v>
      </c>
      <c r="L35" s="9">
        <f t="shared" si="9"/>
        <v>98</v>
      </c>
      <c r="M35" s="9">
        <f t="shared" si="9"/>
        <v>75</v>
      </c>
      <c r="N35" s="5">
        <f t="shared" si="2"/>
        <v>0</v>
      </c>
      <c r="O35" s="11">
        <f t="shared" si="8"/>
        <v>81.01463414634146</v>
      </c>
      <c r="P35" s="5">
        <f t="shared" si="3"/>
        <v>42.1951219512195</v>
      </c>
      <c r="Q35" s="9">
        <f t="shared" si="4"/>
        <v>0</v>
      </c>
      <c r="R35" s="9">
        <f t="shared" si="5"/>
        <v>0</v>
      </c>
    </row>
    <row r="36" spans="1:18" ht="12.75">
      <c r="A36" s="19">
        <v>32779</v>
      </c>
      <c r="B36" s="1">
        <v>1</v>
      </c>
      <c r="D36" s="1">
        <v>5</v>
      </c>
      <c r="E36" s="1">
        <v>2</v>
      </c>
      <c r="H36" s="1">
        <v>7</v>
      </c>
      <c r="I36" s="1">
        <v>1</v>
      </c>
      <c r="J36" s="9">
        <f aca="true" t="shared" si="10" ref="J36:J67">-B36-C36+D36+E36</f>
        <v>6</v>
      </c>
      <c r="K36" s="9">
        <f aca="true" t="shared" si="11" ref="K36:K67">-F36-G36+H36+I36</f>
        <v>8</v>
      </c>
      <c r="L36" s="9">
        <f t="shared" si="9"/>
        <v>104</v>
      </c>
      <c r="M36" s="9">
        <f t="shared" si="9"/>
        <v>83</v>
      </c>
      <c r="N36" s="5">
        <f aca="true" t="shared" si="12" ref="N36:N67">(+J36+K36)*($J$103/($J$103+$K$103))</f>
        <v>6.55609756097561</v>
      </c>
      <c r="O36" s="11">
        <f t="shared" si="8"/>
        <v>87.57073170731708</v>
      </c>
      <c r="P36" s="5">
        <f aca="true" t="shared" si="13" ref="P36:P67">O36*100/$N$103</f>
        <v>45.60975609756096</v>
      </c>
      <c r="Q36" s="9">
        <f aca="true" t="shared" si="14" ref="Q36:Q67">+B36+C36+F36+G36</f>
        <v>1</v>
      </c>
      <c r="R36" s="9">
        <f aca="true" t="shared" si="15" ref="R36:R67">D36+E36+H36+I36</f>
        <v>15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104</v>
      </c>
      <c r="M37" s="9">
        <f t="shared" si="9"/>
        <v>83</v>
      </c>
      <c r="N37" s="5">
        <f t="shared" si="12"/>
        <v>0</v>
      </c>
      <c r="O37" s="11">
        <f aca="true" t="shared" si="16" ref="O37:O68">O36+N37</f>
        <v>87.57073170731708</v>
      </c>
      <c r="P37" s="5">
        <f t="shared" si="13"/>
        <v>45.60975609756096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D38" s="9">
        <v>1</v>
      </c>
      <c r="E38" s="9">
        <v>1</v>
      </c>
      <c r="H38" s="9"/>
      <c r="I38" s="9">
        <v>1</v>
      </c>
      <c r="J38" s="9">
        <f t="shared" si="10"/>
        <v>2</v>
      </c>
      <c r="K38" s="9">
        <f t="shared" si="11"/>
        <v>1</v>
      </c>
      <c r="L38" s="9">
        <f t="shared" si="9"/>
        <v>106</v>
      </c>
      <c r="M38" s="9">
        <f t="shared" si="9"/>
        <v>84</v>
      </c>
      <c r="N38" s="5">
        <f t="shared" si="12"/>
        <v>1.404878048780488</v>
      </c>
      <c r="O38" s="11">
        <f t="shared" si="16"/>
        <v>88.97560975609757</v>
      </c>
      <c r="P38" s="5">
        <f t="shared" si="13"/>
        <v>46.34146341463413</v>
      </c>
      <c r="Q38" s="9">
        <f t="shared" si="14"/>
        <v>0</v>
      </c>
      <c r="R38" s="9">
        <f t="shared" si="15"/>
        <v>3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106</v>
      </c>
      <c r="M39" s="9">
        <f t="shared" si="9"/>
        <v>84</v>
      </c>
      <c r="N39" s="5">
        <f t="shared" si="12"/>
        <v>0</v>
      </c>
      <c r="O39" s="11">
        <f t="shared" si="16"/>
        <v>88.97560975609757</v>
      </c>
      <c r="P39" s="5">
        <f t="shared" si="13"/>
        <v>46.34146341463413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106</v>
      </c>
      <c r="M40" s="9">
        <f t="shared" si="9"/>
        <v>84</v>
      </c>
      <c r="N40" s="5">
        <f t="shared" si="12"/>
        <v>0</v>
      </c>
      <c r="O40" s="11">
        <f t="shared" si="16"/>
        <v>88.97560975609757</v>
      </c>
      <c r="P40" s="5">
        <f t="shared" si="13"/>
        <v>46.34146341463413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E41" s="1">
        <v>1</v>
      </c>
      <c r="H41" s="1">
        <v>1</v>
      </c>
      <c r="J41" s="9">
        <f t="shared" si="10"/>
        <v>1</v>
      </c>
      <c r="K41" s="9">
        <f t="shared" si="11"/>
        <v>1</v>
      </c>
      <c r="L41" s="9">
        <f t="shared" si="9"/>
        <v>107</v>
      </c>
      <c r="M41" s="9">
        <f t="shared" si="9"/>
        <v>85</v>
      </c>
      <c r="N41" s="5">
        <f t="shared" si="12"/>
        <v>0.9365853658536586</v>
      </c>
      <c r="O41" s="11">
        <f t="shared" si="16"/>
        <v>89.91219512195123</v>
      </c>
      <c r="P41" s="5">
        <f t="shared" si="13"/>
        <v>46.82926829268291</v>
      </c>
      <c r="Q41" s="9">
        <f t="shared" si="14"/>
        <v>0</v>
      </c>
      <c r="R41" s="9">
        <f t="shared" si="15"/>
        <v>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107</v>
      </c>
      <c r="M42" s="9">
        <f t="shared" si="9"/>
        <v>85</v>
      </c>
      <c r="N42" s="5">
        <f t="shared" si="12"/>
        <v>0</v>
      </c>
      <c r="O42" s="11">
        <f t="shared" si="16"/>
        <v>89.91219512195123</v>
      </c>
      <c r="P42" s="5">
        <f t="shared" si="13"/>
        <v>46.82926829268291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G43" s="1">
        <v>1</v>
      </c>
      <c r="I43" s="1">
        <v>1</v>
      </c>
      <c r="J43" s="9">
        <f t="shared" si="10"/>
        <v>0</v>
      </c>
      <c r="K43" s="9">
        <f t="shared" si="11"/>
        <v>0</v>
      </c>
      <c r="L43" s="9">
        <f t="shared" si="9"/>
        <v>107</v>
      </c>
      <c r="M43" s="9">
        <f t="shared" si="9"/>
        <v>85</v>
      </c>
      <c r="N43" s="5">
        <f t="shared" si="12"/>
        <v>0</v>
      </c>
      <c r="O43" s="11">
        <f t="shared" si="16"/>
        <v>89.91219512195123</v>
      </c>
      <c r="P43" s="5">
        <f t="shared" si="13"/>
        <v>46.82926829268291</v>
      </c>
      <c r="Q43" s="9">
        <f t="shared" si="14"/>
        <v>1</v>
      </c>
      <c r="R43" s="9">
        <f t="shared" si="15"/>
        <v>1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107</v>
      </c>
      <c r="M44" s="9">
        <f t="shared" si="9"/>
        <v>85</v>
      </c>
      <c r="N44" s="5">
        <f t="shared" si="12"/>
        <v>0</v>
      </c>
      <c r="O44" s="11">
        <f t="shared" si="16"/>
        <v>89.91219512195123</v>
      </c>
      <c r="P44" s="5">
        <f t="shared" si="13"/>
        <v>46.82926829268291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107</v>
      </c>
      <c r="M45" s="9">
        <f t="shared" si="17"/>
        <v>85</v>
      </c>
      <c r="N45" s="5">
        <f t="shared" si="12"/>
        <v>0</v>
      </c>
      <c r="O45" s="11">
        <f t="shared" si="16"/>
        <v>89.91219512195123</v>
      </c>
      <c r="P45" s="5">
        <f t="shared" si="13"/>
        <v>46.82926829268291</v>
      </c>
      <c r="Q45" s="9">
        <f t="shared" si="14"/>
        <v>0</v>
      </c>
      <c r="R45" s="9">
        <f t="shared" si="15"/>
        <v>0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107</v>
      </c>
      <c r="M46" s="9">
        <f t="shared" si="17"/>
        <v>85</v>
      </c>
      <c r="N46" s="5">
        <f t="shared" si="12"/>
        <v>0</v>
      </c>
      <c r="O46" s="11">
        <f t="shared" si="16"/>
        <v>89.91219512195123</v>
      </c>
      <c r="P46" s="5">
        <f t="shared" si="13"/>
        <v>46.82926829268291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107</v>
      </c>
      <c r="M47" s="9">
        <f t="shared" si="17"/>
        <v>85</v>
      </c>
      <c r="N47" s="5">
        <f t="shared" si="12"/>
        <v>0</v>
      </c>
      <c r="O47" s="11">
        <f t="shared" si="16"/>
        <v>89.91219512195123</v>
      </c>
      <c r="P47" s="5">
        <f t="shared" si="13"/>
        <v>46.82926829268291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D48" s="1">
        <v>6</v>
      </c>
      <c r="E48" s="1">
        <v>5</v>
      </c>
      <c r="H48" s="1">
        <v>15</v>
      </c>
      <c r="I48" s="1">
        <v>29</v>
      </c>
      <c r="J48" s="9">
        <f t="shared" si="10"/>
        <v>11</v>
      </c>
      <c r="K48" s="9">
        <f t="shared" si="11"/>
        <v>44</v>
      </c>
      <c r="L48" s="9">
        <f t="shared" si="17"/>
        <v>118</v>
      </c>
      <c r="M48" s="9">
        <f t="shared" si="17"/>
        <v>129</v>
      </c>
      <c r="N48" s="5">
        <f t="shared" si="12"/>
        <v>25.75609756097561</v>
      </c>
      <c r="O48" s="11">
        <f t="shared" si="16"/>
        <v>115.66829268292685</v>
      </c>
      <c r="P48" s="5">
        <f t="shared" si="13"/>
        <v>60.24390243902437</v>
      </c>
      <c r="Q48" s="9">
        <f t="shared" si="14"/>
        <v>0</v>
      </c>
      <c r="R48" s="9">
        <f t="shared" si="15"/>
        <v>55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118</v>
      </c>
      <c r="M49" s="9">
        <f t="shared" si="17"/>
        <v>129</v>
      </c>
      <c r="N49" s="5">
        <f t="shared" si="12"/>
        <v>0</v>
      </c>
      <c r="O49" s="11">
        <f t="shared" si="16"/>
        <v>115.66829268292685</v>
      </c>
      <c r="P49" s="5">
        <f t="shared" si="13"/>
        <v>60.24390243902437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5</v>
      </c>
      <c r="E50" s="1">
        <v>1</v>
      </c>
      <c r="G50" s="1">
        <v>1</v>
      </c>
      <c r="H50" s="1">
        <v>2</v>
      </c>
      <c r="I50" s="1">
        <v>7</v>
      </c>
      <c r="J50" s="9">
        <f t="shared" si="10"/>
        <v>6</v>
      </c>
      <c r="K50" s="9">
        <f t="shared" si="11"/>
        <v>8</v>
      </c>
      <c r="L50" s="9">
        <f t="shared" si="17"/>
        <v>124</v>
      </c>
      <c r="M50" s="9">
        <f t="shared" si="17"/>
        <v>137</v>
      </c>
      <c r="N50" s="5">
        <f t="shared" si="12"/>
        <v>6.55609756097561</v>
      </c>
      <c r="O50" s="11">
        <f t="shared" si="16"/>
        <v>122.22439024390246</v>
      </c>
      <c r="P50" s="5">
        <f t="shared" si="13"/>
        <v>63.65853658536583</v>
      </c>
      <c r="Q50" s="9">
        <f t="shared" si="14"/>
        <v>1</v>
      </c>
      <c r="R50" s="9">
        <f t="shared" si="15"/>
        <v>15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124</v>
      </c>
      <c r="M51" s="9">
        <f t="shared" si="17"/>
        <v>137</v>
      </c>
      <c r="N51" s="5">
        <f t="shared" si="12"/>
        <v>0</v>
      </c>
      <c r="O51" s="11">
        <f t="shared" si="16"/>
        <v>122.22439024390246</v>
      </c>
      <c r="P51" s="5">
        <f t="shared" si="13"/>
        <v>63.65853658536583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7</v>
      </c>
      <c r="E52" s="9">
        <v>1</v>
      </c>
      <c r="F52" s="9"/>
      <c r="H52" s="9">
        <v>1</v>
      </c>
      <c r="I52" s="9">
        <v>2</v>
      </c>
      <c r="J52" s="9">
        <f t="shared" si="10"/>
        <v>8</v>
      </c>
      <c r="K52" s="9">
        <f t="shared" si="11"/>
        <v>3</v>
      </c>
      <c r="L52" s="9">
        <f t="shared" si="17"/>
        <v>132</v>
      </c>
      <c r="M52" s="9">
        <f t="shared" si="17"/>
        <v>140</v>
      </c>
      <c r="N52" s="5">
        <f t="shared" si="12"/>
        <v>5.151219512195122</v>
      </c>
      <c r="O52" s="11">
        <f t="shared" si="16"/>
        <v>127.37560975609759</v>
      </c>
      <c r="P52" s="5">
        <f t="shared" si="13"/>
        <v>66.34146341463413</v>
      </c>
      <c r="Q52" s="9">
        <f t="shared" si="14"/>
        <v>0</v>
      </c>
      <c r="R52" s="9">
        <f t="shared" si="15"/>
        <v>11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132</v>
      </c>
      <c r="M53" s="9">
        <f t="shared" si="17"/>
        <v>140</v>
      </c>
      <c r="N53" s="5">
        <f t="shared" si="12"/>
        <v>0</v>
      </c>
      <c r="O53" s="11">
        <f t="shared" si="16"/>
        <v>127.37560975609759</v>
      </c>
      <c r="P53" s="5">
        <f t="shared" si="13"/>
        <v>66.34146341463413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132</v>
      </c>
      <c r="M54" s="9">
        <f t="shared" si="17"/>
        <v>140</v>
      </c>
      <c r="N54" s="5">
        <f t="shared" si="12"/>
        <v>0</v>
      </c>
      <c r="O54" s="11">
        <f t="shared" si="16"/>
        <v>127.37560975609759</v>
      </c>
      <c r="P54" s="5">
        <f t="shared" si="13"/>
        <v>66.34146341463413</v>
      </c>
      <c r="Q54" s="9">
        <f t="shared" si="14"/>
        <v>0</v>
      </c>
      <c r="R54" s="9">
        <f t="shared" si="15"/>
        <v>0</v>
      </c>
    </row>
    <row r="55" spans="1:18" ht="12.75">
      <c r="A55" s="19">
        <v>32798</v>
      </c>
      <c r="D55" s="1">
        <v>2</v>
      </c>
      <c r="E55" s="1">
        <v>1</v>
      </c>
      <c r="H55" s="1">
        <v>5</v>
      </c>
      <c r="I55" s="1">
        <v>6</v>
      </c>
      <c r="J55" s="9">
        <f t="shared" si="10"/>
        <v>3</v>
      </c>
      <c r="K55" s="9">
        <f t="shared" si="11"/>
        <v>11</v>
      </c>
      <c r="L55" s="9">
        <f t="shared" si="17"/>
        <v>135</v>
      </c>
      <c r="M55" s="9">
        <f t="shared" si="17"/>
        <v>151</v>
      </c>
      <c r="N55" s="5">
        <f t="shared" si="12"/>
        <v>6.55609756097561</v>
      </c>
      <c r="O55" s="11">
        <f t="shared" si="16"/>
        <v>133.9317073170732</v>
      </c>
      <c r="P55" s="5">
        <f t="shared" si="13"/>
        <v>69.75609756097559</v>
      </c>
      <c r="Q55" s="9">
        <f t="shared" si="14"/>
        <v>0</v>
      </c>
      <c r="R55" s="9">
        <f t="shared" si="15"/>
        <v>14</v>
      </c>
    </row>
    <row r="56" spans="1:18" ht="12.75">
      <c r="A56" s="19">
        <v>32799</v>
      </c>
      <c r="J56" s="9">
        <f t="shared" si="10"/>
        <v>0</v>
      </c>
      <c r="K56" s="9">
        <f t="shared" si="11"/>
        <v>0</v>
      </c>
      <c r="L56" s="9">
        <f t="shared" si="17"/>
        <v>135</v>
      </c>
      <c r="M56" s="9">
        <f t="shared" si="17"/>
        <v>151</v>
      </c>
      <c r="N56" s="5">
        <f t="shared" si="12"/>
        <v>0</v>
      </c>
      <c r="O56" s="11">
        <f t="shared" si="16"/>
        <v>133.9317073170732</v>
      </c>
      <c r="P56" s="5">
        <f t="shared" si="13"/>
        <v>69.75609756097559</v>
      </c>
      <c r="Q56" s="9">
        <f t="shared" si="14"/>
        <v>0</v>
      </c>
      <c r="R56" s="9">
        <f t="shared" si="15"/>
        <v>0</v>
      </c>
    </row>
    <row r="57" spans="1:18" ht="12.75">
      <c r="A57" s="19">
        <v>32800</v>
      </c>
      <c r="C57" s="1">
        <v>1</v>
      </c>
      <c r="D57" s="1">
        <v>2</v>
      </c>
      <c r="G57" s="1">
        <v>1</v>
      </c>
      <c r="H57" s="1">
        <v>1</v>
      </c>
      <c r="I57" s="1">
        <v>3</v>
      </c>
      <c r="J57" s="9">
        <f t="shared" si="10"/>
        <v>1</v>
      </c>
      <c r="K57" s="9">
        <f t="shared" si="11"/>
        <v>3</v>
      </c>
      <c r="L57" s="9">
        <f t="shared" si="17"/>
        <v>136</v>
      </c>
      <c r="M57" s="9">
        <f t="shared" si="17"/>
        <v>154</v>
      </c>
      <c r="N57" s="5">
        <f t="shared" si="12"/>
        <v>1.8731707317073172</v>
      </c>
      <c r="O57" s="11">
        <f t="shared" si="16"/>
        <v>135.80487804878052</v>
      </c>
      <c r="P57" s="5">
        <f t="shared" si="13"/>
        <v>70.73170731707316</v>
      </c>
      <c r="Q57" s="9">
        <f t="shared" si="14"/>
        <v>2</v>
      </c>
      <c r="R57" s="9">
        <f t="shared" si="15"/>
        <v>6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136</v>
      </c>
      <c r="M58" s="9">
        <f t="shared" si="17"/>
        <v>154</v>
      </c>
      <c r="N58" s="5">
        <f t="shared" si="12"/>
        <v>0</v>
      </c>
      <c r="O58" s="11">
        <f t="shared" si="16"/>
        <v>135.80487804878052</v>
      </c>
      <c r="P58" s="5">
        <f t="shared" si="13"/>
        <v>70.73170731707316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C59"/>
      <c r="D59" s="1">
        <v>12</v>
      </c>
      <c r="E59" s="1">
        <v>2</v>
      </c>
      <c r="G59" s="1">
        <v>1</v>
      </c>
      <c r="H59" s="1">
        <v>5</v>
      </c>
      <c r="I59" s="1">
        <v>6</v>
      </c>
      <c r="J59" s="9">
        <f>-B59-C59+D59+E59</f>
        <v>14</v>
      </c>
      <c r="K59" s="9">
        <f t="shared" si="11"/>
        <v>10</v>
      </c>
      <c r="L59" s="9">
        <f t="shared" si="17"/>
        <v>150</v>
      </c>
      <c r="M59" s="9">
        <f t="shared" si="17"/>
        <v>164</v>
      </c>
      <c r="N59" s="5">
        <f t="shared" si="12"/>
        <v>11.239024390243904</v>
      </c>
      <c r="O59" s="11">
        <f t="shared" si="16"/>
        <v>147.04390243902444</v>
      </c>
      <c r="P59" s="5">
        <f t="shared" si="13"/>
        <v>76.58536585365853</v>
      </c>
      <c r="Q59" s="9">
        <f>+B59+D59+F59+G59</f>
        <v>13</v>
      </c>
      <c r="R59" s="9">
        <f t="shared" si="15"/>
        <v>25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150</v>
      </c>
      <c r="M60" s="9">
        <f t="shared" si="17"/>
        <v>164</v>
      </c>
      <c r="N60" s="5">
        <f t="shared" si="12"/>
        <v>0</v>
      </c>
      <c r="O60" s="11">
        <f t="shared" si="16"/>
        <v>147.04390243902444</v>
      </c>
      <c r="P60" s="5">
        <f t="shared" si="13"/>
        <v>76.58536585365853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150</v>
      </c>
      <c r="M61" s="9">
        <f t="shared" si="17"/>
        <v>164</v>
      </c>
      <c r="N61" s="5">
        <f t="shared" si="12"/>
        <v>0</v>
      </c>
      <c r="O61" s="11">
        <f t="shared" si="16"/>
        <v>147.04390243902444</v>
      </c>
      <c r="P61" s="5">
        <f t="shared" si="13"/>
        <v>76.58536585365853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B62" s="1">
        <v>1</v>
      </c>
      <c r="D62" s="1">
        <v>5</v>
      </c>
      <c r="E62" s="1">
        <v>3</v>
      </c>
      <c r="H62" s="1">
        <v>4</v>
      </c>
      <c r="I62" s="1" t="s">
        <v>66</v>
      </c>
      <c r="J62" s="9">
        <f t="shared" si="10"/>
        <v>7</v>
      </c>
      <c r="K62" s="9">
        <f t="shared" si="11"/>
        <v>4</v>
      </c>
      <c r="L62" s="9">
        <f t="shared" si="17"/>
        <v>157</v>
      </c>
      <c r="M62" s="9">
        <f t="shared" si="17"/>
        <v>168</v>
      </c>
      <c r="N62" s="5">
        <f t="shared" si="12"/>
        <v>5.151219512195122</v>
      </c>
      <c r="O62" s="11">
        <f t="shared" si="16"/>
        <v>152.19512195121956</v>
      </c>
      <c r="P62" s="5">
        <f t="shared" si="13"/>
        <v>79.26829268292681</v>
      </c>
      <c r="Q62" s="9">
        <f t="shared" si="14"/>
        <v>1</v>
      </c>
      <c r="R62" s="9">
        <f t="shared" si="15"/>
        <v>12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157</v>
      </c>
      <c r="M63" s="9">
        <f t="shared" si="17"/>
        <v>168</v>
      </c>
      <c r="N63" s="5">
        <f t="shared" si="12"/>
        <v>0</v>
      </c>
      <c r="O63" s="11">
        <f t="shared" si="16"/>
        <v>152.19512195121956</v>
      </c>
      <c r="P63" s="5">
        <f t="shared" si="13"/>
        <v>79.26829268292681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D64" s="1">
        <v>2</v>
      </c>
      <c r="E64" s="1">
        <v>4</v>
      </c>
      <c r="G64" s="1">
        <v>2</v>
      </c>
      <c r="H64" s="1">
        <v>2</v>
      </c>
      <c r="I64" s="1">
        <v>8</v>
      </c>
      <c r="J64" s="9">
        <f t="shared" si="10"/>
        <v>6</v>
      </c>
      <c r="K64" s="9">
        <f t="shared" si="11"/>
        <v>8</v>
      </c>
      <c r="L64" s="9">
        <f t="shared" si="17"/>
        <v>163</v>
      </c>
      <c r="M64" s="9">
        <f t="shared" si="17"/>
        <v>176</v>
      </c>
      <c r="N64" s="5">
        <f t="shared" si="12"/>
        <v>6.55609756097561</v>
      </c>
      <c r="O64" s="11">
        <f t="shared" si="16"/>
        <v>158.75121951219518</v>
      </c>
      <c r="P64" s="5">
        <f t="shared" si="13"/>
        <v>82.68292682926828</v>
      </c>
      <c r="Q64" s="9">
        <f t="shared" si="14"/>
        <v>2</v>
      </c>
      <c r="R64" s="9">
        <f t="shared" si="15"/>
        <v>16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163</v>
      </c>
      <c r="M65" s="9">
        <f t="shared" si="18"/>
        <v>176</v>
      </c>
      <c r="N65" s="5">
        <f t="shared" si="12"/>
        <v>0</v>
      </c>
      <c r="O65" s="11">
        <f t="shared" si="16"/>
        <v>158.75121951219518</v>
      </c>
      <c r="P65" s="5">
        <f t="shared" si="13"/>
        <v>82.68292682926828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B66" s="1">
        <v>1</v>
      </c>
      <c r="C66" s="9"/>
      <c r="D66" s="9">
        <v>2</v>
      </c>
      <c r="E66" s="9"/>
      <c r="G66" s="9"/>
      <c r="H66" s="9"/>
      <c r="I66" s="9">
        <v>4</v>
      </c>
      <c r="J66" s="9">
        <f t="shared" si="10"/>
        <v>1</v>
      </c>
      <c r="K66" s="9">
        <f t="shared" si="11"/>
        <v>4</v>
      </c>
      <c r="L66" s="9">
        <f t="shared" si="18"/>
        <v>164</v>
      </c>
      <c r="M66" s="9">
        <f t="shared" si="18"/>
        <v>180</v>
      </c>
      <c r="N66" s="5">
        <f t="shared" si="12"/>
        <v>2.3414634146341466</v>
      </c>
      <c r="O66" s="11">
        <f t="shared" si="16"/>
        <v>161.09268292682933</v>
      </c>
      <c r="P66" s="5">
        <f t="shared" si="13"/>
        <v>83.90243902439023</v>
      </c>
      <c r="Q66" s="9">
        <f t="shared" si="14"/>
        <v>1</v>
      </c>
      <c r="R66" s="9">
        <f t="shared" si="15"/>
        <v>6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164</v>
      </c>
      <c r="M67" s="9">
        <f t="shared" si="18"/>
        <v>180</v>
      </c>
      <c r="N67" s="5">
        <f t="shared" si="12"/>
        <v>0</v>
      </c>
      <c r="O67" s="11">
        <f t="shared" si="16"/>
        <v>161.09268292682933</v>
      </c>
      <c r="P67" s="5">
        <f t="shared" si="13"/>
        <v>83.90243902439023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164</v>
      </c>
      <c r="M68" s="9">
        <f t="shared" si="18"/>
        <v>180</v>
      </c>
      <c r="N68" s="5">
        <f aca="true" t="shared" si="21" ref="N68:N101">(+J68+K68)*($J$103/($J$103+$K$103))</f>
        <v>0</v>
      </c>
      <c r="O68" s="11">
        <f t="shared" si="16"/>
        <v>161.09268292682933</v>
      </c>
      <c r="P68" s="5">
        <f aca="true" t="shared" si="22" ref="P68:P101">O68*100/$N$103</f>
        <v>83.90243902439023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H69" s="1">
        <v>2</v>
      </c>
      <c r="I69" s="1">
        <v>6</v>
      </c>
      <c r="J69" s="9">
        <f t="shared" si="19"/>
        <v>0</v>
      </c>
      <c r="K69" s="9">
        <f t="shared" si="20"/>
        <v>8</v>
      </c>
      <c r="L69" s="9">
        <f t="shared" si="18"/>
        <v>164</v>
      </c>
      <c r="M69" s="9">
        <f t="shared" si="18"/>
        <v>188</v>
      </c>
      <c r="N69" s="5">
        <f t="shared" si="21"/>
        <v>3.7463414634146344</v>
      </c>
      <c r="O69" s="11">
        <f aca="true" t="shared" si="25" ref="O69:O101">O68+N69</f>
        <v>164.83902439024396</v>
      </c>
      <c r="P69" s="5">
        <f t="shared" si="22"/>
        <v>85.85365853658537</v>
      </c>
      <c r="Q69" s="9">
        <f t="shared" si="23"/>
        <v>0</v>
      </c>
      <c r="R69" s="9">
        <f t="shared" si="24"/>
        <v>8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164</v>
      </c>
      <c r="M70" s="9">
        <f t="shared" si="18"/>
        <v>188</v>
      </c>
      <c r="N70" s="5">
        <f t="shared" si="21"/>
        <v>0</v>
      </c>
      <c r="O70" s="11">
        <f t="shared" si="25"/>
        <v>164.83902439024396</v>
      </c>
      <c r="P70" s="5">
        <f t="shared" si="22"/>
        <v>85.85365853658537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D71" s="1">
        <v>1</v>
      </c>
      <c r="E71" s="1">
        <v>3</v>
      </c>
      <c r="H71" s="1">
        <v>2</v>
      </c>
      <c r="I71" s="1">
        <v>6</v>
      </c>
      <c r="J71" s="9">
        <f t="shared" si="19"/>
        <v>4</v>
      </c>
      <c r="K71" s="9">
        <f t="shared" si="20"/>
        <v>8</v>
      </c>
      <c r="L71" s="9">
        <f t="shared" si="18"/>
        <v>168</v>
      </c>
      <c r="M71" s="9">
        <f t="shared" si="18"/>
        <v>196</v>
      </c>
      <c r="N71" s="5">
        <f t="shared" si="21"/>
        <v>5.619512195121952</v>
      </c>
      <c r="O71" s="11">
        <f t="shared" si="25"/>
        <v>170.45853658536592</v>
      </c>
      <c r="P71" s="5">
        <f t="shared" si="22"/>
        <v>88.78048780487804</v>
      </c>
      <c r="Q71" s="9">
        <f t="shared" si="23"/>
        <v>0</v>
      </c>
      <c r="R71" s="9">
        <f t="shared" si="24"/>
        <v>12</v>
      </c>
    </row>
    <row r="72" spans="1:18" ht="12.75">
      <c r="A72" s="19">
        <v>32815</v>
      </c>
      <c r="J72" s="9">
        <f t="shared" si="19"/>
        <v>0</v>
      </c>
      <c r="K72" s="9">
        <f t="shared" si="20"/>
        <v>0</v>
      </c>
      <c r="L72" s="9">
        <f t="shared" si="18"/>
        <v>168</v>
      </c>
      <c r="M72" s="9">
        <f t="shared" si="18"/>
        <v>196</v>
      </c>
      <c r="N72" s="5">
        <f t="shared" si="21"/>
        <v>0</v>
      </c>
      <c r="O72" s="11">
        <f t="shared" si="25"/>
        <v>170.45853658536592</v>
      </c>
      <c r="P72" s="5">
        <f t="shared" si="22"/>
        <v>88.78048780487804</v>
      </c>
      <c r="Q72" s="9">
        <f t="shared" si="23"/>
        <v>0</v>
      </c>
      <c r="R72" s="9">
        <f t="shared" si="24"/>
        <v>0</v>
      </c>
    </row>
    <row r="73" spans="1:18" ht="12.75">
      <c r="A73" s="19">
        <v>32816</v>
      </c>
      <c r="D73" s="1">
        <v>2</v>
      </c>
      <c r="E73" s="9"/>
      <c r="I73" s="9"/>
      <c r="J73" s="9">
        <f t="shared" si="19"/>
        <v>2</v>
      </c>
      <c r="K73" s="9">
        <f t="shared" si="20"/>
        <v>0</v>
      </c>
      <c r="L73" s="9">
        <f t="shared" si="18"/>
        <v>170</v>
      </c>
      <c r="M73" s="9">
        <f t="shared" si="18"/>
        <v>196</v>
      </c>
      <c r="N73" s="5">
        <f t="shared" si="21"/>
        <v>0.9365853658536586</v>
      </c>
      <c r="O73" s="11">
        <f t="shared" si="25"/>
        <v>171.39512195121958</v>
      </c>
      <c r="P73" s="5">
        <f t="shared" si="22"/>
        <v>89.26829268292683</v>
      </c>
      <c r="Q73" s="9">
        <f t="shared" si="23"/>
        <v>0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170</v>
      </c>
      <c r="M74" s="9">
        <f t="shared" si="18"/>
        <v>196</v>
      </c>
      <c r="N74" s="5">
        <f t="shared" si="21"/>
        <v>0</v>
      </c>
      <c r="O74" s="11">
        <f t="shared" si="25"/>
        <v>171.39512195121958</v>
      </c>
      <c r="P74" s="5">
        <f t="shared" si="22"/>
        <v>89.26829268292683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170</v>
      </c>
      <c r="M75" s="9">
        <f t="shared" si="18"/>
        <v>196</v>
      </c>
      <c r="N75" s="5">
        <f t="shared" si="21"/>
        <v>0</v>
      </c>
      <c r="O75" s="11">
        <f t="shared" si="25"/>
        <v>171.39512195121958</v>
      </c>
      <c r="P75" s="5">
        <f t="shared" si="22"/>
        <v>89.26829268292683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9</v>
      </c>
      <c r="E76" s="1">
        <v>2</v>
      </c>
      <c r="H76" s="1">
        <v>2</v>
      </c>
      <c r="I76" s="1">
        <v>8</v>
      </c>
      <c r="J76" s="9">
        <f t="shared" si="19"/>
        <v>11</v>
      </c>
      <c r="K76" s="9">
        <f t="shared" si="20"/>
        <v>10</v>
      </c>
      <c r="L76" s="9">
        <f t="shared" si="18"/>
        <v>181</v>
      </c>
      <c r="M76" s="9">
        <f t="shared" si="18"/>
        <v>206</v>
      </c>
      <c r="N76" s="5">
        <f t="shared" si="21"/>
        <v>9.834146341463414</v>
      </c>
      <c r="O76" s="11">
        <f t="shared" si="25"/>
        <v>181.229268292683</v>
      </c>
      <c r="P76" s="5">
        <f t="shared" si="22"/>
        <v>94.39024390243902</v>
      </c>
      <c r="Q76" s="9">
        <f t="shared" si="23"/>
        <v>0</v>
      </c>
      <c r="R76" s="9">
        <f t="shared" si="24"/>
        <v>21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181</v>
      </c>
      <c r="M77" s="9">
        <f t="shared" si="18"/>
        <v>206</v>
      </c>
      <c r="N77" s="5">
        <f t="shared" si="21"/>
        <v>0</v>
      </c>
      <c r="O77" s="11">
        <f t="shared" si="25"/>
        <v>181.229268292683</v>
      </c>
      <c r="P77" s="5">
        <f t="shared" si="22"/>
        <v>94.39024390243902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181</v>
      </c>
      <c r="M78" s="9">
        <f t="shared" si="18"/>
        <v>206</v>
      </c>
      <c r="N78" s="5">
        <f t="shared" si="21"/>
        <v>0</v>
      </c>
      <c r="O78" s="11">
        <f t="shared" si="25"/>
        <v>181.229268292683</v>
      </c>
      <c r="P78" s="5">
        <f t="shared" si="22"/>
        <v>94.39024390243902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J79" s="9">
        <f t="shared" si="19"/>
        <v>0</v>
      </c>
      <c r="K79" s="9">
        <f t="shared" si="20"/>
        <v>0</v>
      </c>
      <c r="L79" s="9">
        <f t="shared" si="18"/>
        <v>181</v>
      </c>
      <c r="M79" s="9">
        <f t="shared" si="18"/>
        <v>206</v>
      </c>
      <c r="N79" s="5">
        <f t="shared" si="21"/>
        <v>0</v>
      </c>
      <c r="O79" s="11">
        <f t="shared" si="25"/>
        <v>181.229268292683</v>
      </c>
      <c r="P79" s="5">
        <f t="shared" si="22"/>
        <v>94.39024390243902</v>
      </c>
      <c r="Q79" s="9">
        <f t="shared" si="23"/>
        <v>0</v>
      </c>
      <c r="R79" s="9">
        <f t="shared" si="24"/>
        <v>0</v>
      </c>
    </row>
    <row r="80" spans="1:18" ht="12.75">
      <c r="A80" s="19">
        <v>32823</v>
      </c>
      <c r="J80" s="9">
        <f t="shared" si="19"/>
        <v>0</v>
      </c>
      <c r="K80" s="9">
        <f t="shared" si="20"/>
        <v>0</v>
      </c>
      <c r="L80" s="9">
        <f t="shared" si="18"/>
        <v>181</v>
      </c>
      <c r="M80" s="9">
        <f t="shared" si="18"/>
        <v>206</v>
      </c>
      <c r="N80" s="5">
        <f t="shared" si="21"/>
        <v>0</v>
      </c>
      <c r="O80" s="11">
        <f t="shared" si="25"/>
        <v>181.229268292683</v>
      </c>
      <c r="P80" s="5">
        <f t="shared" si="22"/>
        <v>94.39024390243902</v>
      </c>
      <c r="Q80" s="9">
        <f t="shared" si="23"/>
        <v>0</v>
      </c>
      <c r="R80" s="9">
        <f t="shared" si="24"/>
        <v>0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181</v>
      </c>
      <c r="M81" s="9">
        <f t="shared" si="18"/>
        <v>206</v>
      </c>
      <c r="N81" s="5">
        <f t="shared" si="21"/>
        <v>0</v>
      </c>
      <c r="O81" s="11">
        <f t="shared" si="25"/>
        <v>181.229268292683</v>
      </c>
      <c r="P81" s="5">
        <f t="shared" si="22"/>
        <v>94.39024390243902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181</v>
      </c>
      <c r="M82" s="9">
        <f t="shared" si="18"/>
        <v>206</v>
      </c>
      <c r="N82" s="5">
        <f t="shared" si="21"/>
        <v>0</v>
      </c>
      <c r="O82" s="11">
        <f t="shared" si="25"/>
        <v>181.229268292683</v>
      </c>
      <c r="P82" s="5">
        <f t="shared" si="22"/>
        <v>94.39024390243902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D83" s="1">
        <v>1</v>
      </c>
      <c r="E83" s="1">
        <v>2</v>
      </c>
      <c r="J83" s="9">
        <f t="shared" si="19"/>
        <v>3</v>
      </c>
      <c r="K83" s="9">
        <f t="shared" si="20"/>
        <v>0</v>
      </c>
      <c r="L83" s="9">
        <f t="shared" si="18"/>
        <v>184</v>
      </c>
      <c r="M83" s="9">
        <f t="shared" si="18"/>
        <v>206</v>
      </c>
      <c r="N83" s="5">
        <f t="shared" si="21"/>
        <v>1.404878048780488</v>
      </c>
      <c r="O83" s="11">
        <f t="shared" si="25"/>
        <v>182.6341463414635</v>
      </c>
      <c r="P83" s="5">
        <f t="shared" si="22"/>
        <v>95.1219512195122</v>
      </c>
      <c r="Q83" s="9">
        <f t="shared" si="23"/>
        <v>0</v>
      </c>
      <c r="R83" s="9">
        <f t="shared" si="24"/>
        <v>3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184</v>
      </c>
      <c r="M84" s="9">
        <f t="shared" si="18"/>
        <v>206</v>
      </c>
      <c r="N84" s="5">
        <f t="shared" si="21"/>
        <v>0</v>
      </c>
      <c r="O84" s="11">
        <f t="shared" si="25"/>
        <v>182.6341463414635</v>
      </c>
      <c r="P84" s="5">
        <f t="shared" si="22"/>
        <v>95.1219512195122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184</v>
      </c>
      <c r="M85" s="9">
        <f t="shared" si="26"/>
        <v>206</v>
      </c>
      <c r="N85" s="5">
        <f t="shared" si="21"/>
        <v>0</v>
      </c>
      <c r="O85" s="11">
        <f t="shared" si="25"/>
        <v>182.6341463414635</v>
      </c>
      <c r="P85" s="5">
        <f t="shared" si="22"/>
        <v>95.1219512195122</v>
      </c>
      <c r="Q85" s="9">
        <f t="shared" si="23"/>
        <v>0</v>
      </c>
      <c r="R85" s="9">
        <f t="shared" si="24"/>
        <v>0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184</v>
      </c>
      <c r="M86" s="9">
        <f t="shared" si="26"/>
        <v>206</v>
      </c>
      <c r="N86" s="5">
        <f t="shared" si="21"/>
        <v>0</v>
      </c>
      <c r="O86" s="11">
        <f t="shared" si="25"/>
        <v>182.6341463414635</v>
      </c>
      <c r="P86" s="5">
        <f t="shared" si="22"/>
        <v>95.1219512195122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2</v>
      </c>
      <c r="E87" s="9">
        <v>2</v>
      </c>
      <c r="F87" s="9"/>
      <c r="G87" s="9"/>
      <c r="H87" s="9">
        <v>4</v>
      </c>
      <c r="I87" s="9">
        <v>6</v>
      </c>
      <c r="J87" s="9">
        <f t="shared" si="19"/>
        <v>4</v>
      </c>
      <c r="K87" s="9">
        <f t="shared" si="20"/>
        <v>10</v>
      </c>
      <c r="L87" s="9">
        <f t="shared" si="26"/>
        <v>188</v>
      </c>
      <c r="M87" s="9">
        <f t="shared" si="26"/>
        <v>216</v>
      </c>
      <c r="N87" s="5">
        <f t="shared" si="21"/>
        <v>6.55609756097561</v>
      </c>
      <c r="O87" s="11">
        <f t="shared" si="25"/>
        <v>189.1902439024391</v>
      </c>
      <c r="P87" s="5">
        <f t="shared" si="22"/>
        <v>98.53658536585365</v>
      </c>
      <c r="Q87" s="9">
        <f t="shared" si="23"/>
        <v>0</v>
      </c>
      <c r="R87" s="9">
        <f t="shared" si="24"/>
        <v>14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188</v>
      </c>
      <c r="M88" s="9">
        <f t="shared" si="26"/>
        <v>216</v>
      </c>
      <c r="N88" s="5">
        <f t="shared" si="21"/>
        <v>0</v>
      </c>
      <c r="O88" s="11">
        <f t="shared" si="25"/>
        <v>189.1902439024391</v>
      </c>
      <c r="P88" s="5">
        <f t="shared" si="22"/>
        <v>98.53658536585365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188</v>
      </c>
      <c r="M89" s="9">
        <f t="shared" si="26"/>
        <v>216</v>
      </c>
      <c r="N89" s="5">
        <f t="shared" si="21"/>
        <v>0</v>
      </c>
      <c r="O89" s="11">
        <f t="shared" si="25"/>
        <v>189.1902439024391</v>
      </c>
      <c r="P89" s="5">
        <f t="shared" si="22"/>
        <v>98.53658536585365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1</v>
      </c>
      <c r="E90" s="1">
        <v>2</v>
      </c>
      <c r="G90" s="1">
        <v>1</v>
      </c>
      <c r="H90" s="1">
        <v>1</v>
      </c>
      <c r="I90" s="1">
        <v>1</v>
      </c>
      <c r="J90" s="9">
        <f t="shared" si="19"/>
        <v>3</v>
      </c>
      <c r="K90" s="9">
        <f t="shared" si="20"/>
        <v>1</v>
      </c>
      <c r="L90" s="9">
        <f t="shared" si="26"/>
        <v>191</v>
      </c>
      <c r="M90" s="9">
        <f t="shared" si="26"/>
        <v>217</v>
      </c>
      <c r="N90" s="5">
        <f t="shared" si="21"/>
        <v>1.8731707317073172</v>
      </c>
      <c r="O90" s="11">
        <f t="shared" si="25"/>
        <v>191.06341463414643</v>
      </c>
      <c r="P90" s="5">
        <f t="shared" si="22"/>
        <v>99.51219512195122</v>
      </c>
      <c r="Q90" s="9">
        <f t="shared" si="23"/>
        <v>1</v>
      </c>
      <c r="R90" s="9">
        <f t="shared" si="24"/>
        <v>5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191</v>
      </c>
      <c r="M91" s="9">
        <f t="shared" si="26"/>
        <v>217</v>
      </c>
      <c r="N91" s="5">
        <f t="shared" si="21"/>
        <v>0</v>
      </c>
      <c r="O91" s="11">
        <f t="shared" si="25"/>
        <v>191.06341463414643</v>
      </c>
      <c r="P91" s="5">
        <f t="shared" si="22"/>
        <v>99.51219512195122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J92" s="9">
        <f t="shared" si="19"/>
        <v>0</v>
      </c>
      <c r="K92" s="9">
        <f t="shared" si="20"/>
        <v>0</v>
      </c>
      <c r="L92" s="9">
        <f t="shared" si="26"/>
        <v>191</v>
      </c>
      <c r="M92" s="9">
        <f t="shared" si="26"/>
        <v>217</v>
      </c>
      <c r="N92" s="5">
        <f t="shared" si="21"/>
        <v>0</v>
      </c>
      <c r="O92" s="11">
        <f t="shared" si="25"/>
        <v>191.06341463414643</v>
      </c>
      <c r="P92" s="5">
        <f t="shared" si="22"/>
        <v>99.51219512195122</v>
      </c>
      <c r="Q92" s="9">
        <f t="shared" si="23"/>
        <v>0</v>
      </c>
      <c r="R92" s="9">
        <f t="shared" si="24"/>
        <v>0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191</v>
      </c>
      <c r="M93" s="9">
        <f t="shared" si="26"/>
        <v>217</v>
      </c>
      <c r="N93" s="5">
        <f t="shared" si="21"/>
        <v>0</v>
      </c>
      <c r="O93" s="11">
        <f t="shared" si="25"/>
        <v>191.06341463414643</v>
      </c>
      <c r="P93" s="5">
        <f t="shared" si="22"/>
        <v>99.51219512195122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/>
      <c r="I94" s="9">
        <v>1</v>
      </c>
      <c r="J94" s="9">
        <f t="shared" si="19"/>
        <v>0</v>
      </c>
      <c r="K94" s="9">
        <f t="shared" si="20"/>
        <v>1</v>
      </c>
      <c r="L94" s="9">
        <f t="shared" si="26"/>
        <v>191</v>
      </c>
      <c r="M94" s="9">
        <f t="shared" si="26"/>
        <v>218</v>
      </c>
      <c r="N94" s="5">
        <f t="shared" si="21"/>
        <v>0.4682926829268293</v>
      </c>
      <c r="O94" s="11">
        <f t="shared" si="25"/>
        <v>191.53170731707326</v>
      </c>
      <c r="P94" s="5">
        <f t="shared" si="22"/>
        <v>99.75609756097562</v>
      </c>
      <c r="Q94" s="9">
        <f t="shared" si="23"/>
        <v>0</v>
      </c>
      <c r="R94" s="9">
        <f t="shared" si="24"/>
        <v>1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191</v>
      </c>
      <c r="M95" s="9">
        <f t="shared" si="26"/>
        <v>218</v>
      </c>
      <c r="N95" s="5">
        <f t="shared" si="21"/>
        <v>0</v>
      </c>
      <c r="O95" s="11">
        <f t="shared" si="25"/>
        <v>191.53170731707326</v>
      </c>
      <c r="P95" s="5">
        <f t="shared" si="22"/>
        <v>99.75609756097562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E96" s="1">
        <v>1</v>
      </c>
      <c r="J96" s="9">
        <f t="shared" si="19"/>
        <v>1</v>
      </c>
      <c r="K96" s="9">
        <f t="shared" si="20"/>
        <v>0</v>
      </c>
      <c r="L96" s="9">
        <f t="shared" si="26"/>
        <v>192</v>
      </c>
      <c r="M96" s="9">
        <f t="shared" si="26"/>
        <v>218</v>
      </c>
      <c r="N96" s="5">
        <f t="shared" si="21"/>
        <v>0.4682926829268293</v>
      </c>
      <c r="O96" s="11">
        <f t="shared" si="25"/>
        <v>192.00000000000009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2.75">
      <c r="A97" s="19">
        <v>32840</v>
      </c>
      <c r="J97" s="9">
        <f t="shared" si="19"/>
        <v>0</v>
      </c>
      <c r="K97" s="9">
        <f t="shared" si="20"/>
        <v>0</v>
      </c>
      <c r="L97" s="9">
        <f t="shared" si="26"/>
        <v>192</v>
      </c>
      <c r="M97" s="9">
        <f t="shared" si="26"/>
        <v>218</v>
      </c>
      <c r="N97" s="5">
        <f t="shared" si="21"/>
        <v>0</v>
      </c>
      <c r="O97" s="11">
        <f t="shared" si="25"/>
        <v>192.00000000000009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192</v>
      </c>
      <c r="M98" s="9">
        <f t="shared" si="26"/>
        <v>218</v>
      </c>
      <c r="N98" s="5">
        <f t="shared" si="21"/>
        <v>0</v>
      </c>
      <c r="O98" s="11">
        <f t="shared" si="25"/>
        <v>192.00000000000009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192</v>
      </c>
      <c r="M99" s="9">
        <f t="shared" si="26"/>
        <v>218</v>
      </c>
      <c r="N99" s="5">
        <f t="shared" si="21"/>
        <v>0</v>
      </c>
      <c r="O99" s="11">
        <f t="shared" si="25"/>
        <v>192.00000000000009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192</v>
      </c>
      <c r="M100" s="9">
        <f t="shared" si="26"/>
        <v>218</v>
      </c>
      <c r="N100" s="5">
        <f t="shared" si="21"/>
        <v>0</v>
      </c>
      <c r="O100" s="11">
        <f t="shared" si="25"/>
        <v>192.00000000000009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192</v>
      </c>
      <c r="M101" s="9">
        <f t="shared" si="26"/>
        <v>218</v>
      </c>
      <c r="N101" s="5">
        <f t="shared" si="21"/>
        <v>0</v>
      </c>
      <c r="O101" s="11">
        <f t="shared" si="25"/>
        <v>192.00000000000009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6</v>
      </c>
      <c r="C103" s="9">
        <f t="shared" si="27"/>
        <v>5</v>
      </c>
      <c r="D103" s="9">
        <f t="shared" si="27"/>
        <v>119</v>
      </c>
      <c r="E103" s="9">
        <f t="shared" si="27"/>
        <v>84</v>
      </c>
      <c r="F103" s="9">
        <f t="shared" si="27"/>
        <v>1</v>
      </c>
      <c r="G103" s="9">
        <f t="shared" si="27"/>
        <v>9</v>
      </c>
      <c r="H103" s="9">
        <f t="shared" si="27"/>
        <v>77</v>
      </c>
      <c r="I103" s="9">
        <f t="shared" si="27"/>
        <v>151</v>
      </c>
      <c r="J103" s="9">
        <f t="shared" si="27"/>
        <v>192</v>
      </c>
      <c r="K103" s="9">
        <f t="shared" si="27"/>
        <v>218</v>
      </c>
      <c r="N103" s="5">
        <f>SUM(N4:N101)</f>
        <v>192.00000000000009</v>
      </c>
      <c r="Q103" s="11">
        <f>SUM(Q4:Q101)</f>
        <v>33</v>
      </c>
      <c r="R103" s="11">
        <f>SUM(R4:R101)</f>
        <v>431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I102" sqref="I102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871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773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9.241914618369988</v>
      </c>
      <c r="AA4" s="5">
        <f aca="true" t="shared" si="6" ref="AA4:AA17">Z4*100/$Z$18</f>
        <v>2.4579560155239326</v>
      </c>
      <c r="AB4" s="11">
        <f>SUM(Q4:Q10)+SUM(R4:R10)</f>
        <v>37</v>
      </c>
      <c r="AC4" s="11">
        <f>100*SUM(R4:R10)/AB4</f>
        <v>75.67567567567568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822</v>
      </c>
      <c r="W5"/>
      <c r="X5"/>
      <c r="Y5" s="1" t="s">
        <v>39</v>
      </c>
      <c r="Z5" s="11">
        <f>SUM(N11:N17)</f>
        <v>49.614489003880976</v>
      </c>
      <c r="AA5" s="5">
        <f t="shared" si="6"/>
        <v>13.195342820181107</v>
      </c>
      <c r="AB5" s="11">
        <f>SUM(Q11:Q17)+SUM(R11:R17)</f>
        <v>110</v>
      </c>
      <c r="AC5" s="11">
        <f>100*SUM(R11:R17)/AB5</f>
        <v>96.36363636363636</v>
      </c>
    </row>
    <row r="6" spans="1:29" ht="15">
      <c r="A6" s="19">
        <v>32749</v>
      </c>
      <c r="C6" s="1">
        <v>1</v>
      </c>
      <c r="G6" s="1">
        <v>2</v>
      </c>
      <c r="H6" s="1">
        <v>1</v>
      </c>
      <c r="I6" s="1">
        <v>1</v>
      </c>
      <c r="J6" s="9">
        <f t="shared" si="0"/>
        <v>-1</v>
      </c>
      <c r="K6" s="9">
        <f t="shared" si="1"/>
        <v>0</v>
      </c>
      <c r="L6" s="9">
        <f t="shared" si="7"/>
        <v>-1</v>
      </c>
      <c r="M6" s="9">
        <f t="shared" si="7"/>
        <v>0</v>
      </c>
      <c r="N6" s="5">
        <f t="shared" si="2"/>
        <v>-0.48641655886157825</v>
      </c>
      <c r="O6" s="11">
        <f t="shared" si="8"/>
        <v>-0.48641655886157825</v>
      </c>
      <c r="P6" s="5">
        <f t="shared" si="3"/>
        <v>-0.12936610608020696</v>
      </c>
      <c r="Q6" s="9">
        <f t="shared" si="4"/>
        <v>3</v>
      </c>
      <c r="R6" s="9">
        <f t="shared" si="5"/>
        <v>2</v>
      </c>
      <c r="T6" s="8" t="s">
        <v>40</v>
      </c>
      <c r="V6" s="9">
        <f>Q103</f>
        <v>49</v>
      </c>
      <c r="W6"/>
      <c r="X6" s="1" t="s">
        <v>41</v>
      </c>
      <c r="Z6" s="11">
        <f>SUM(N18:N24)</f>
        <v>70.04398447606727</v>
      </c>
      <c r="AA6" s="5">
        <f t="shared" si="6"/>
        <v>18.628719275549802</v>
      </c>
      <c r="AB6" s="11">
        <f>SUM(Q18:Q24)+SUM(R18:R24)</f>
        <v>154</v>
      </c>
      <c r="AC6" s="11">
        <f>100*SUM(R18:R24)/AB6</f>
        <v>96.75324675324676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7"/>
        <v>0</v>
      </c>
      <c r="N7" s="5">
        <f t="shared" si="2"/>
        <v>0</v>
      </c>
      <c r="O7" s="11">
        <f t="shared" si="8"/>
        <v>-0.48641655886157825</v>
      </c>
      <c r="P7" s="5">
        <f t="shared" si="3"/>
        <v>-0.12936610608020696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94.37428243398392</v>
      </c>
      <c r="W7"/>
      <c r="Y7" s="1" t="s">
        <v>43</v>
      </c>
      <c r="Z7" s="11">
        <f>SUM(N25:N31)</f>
        <v>66.63906856403622</v>
      </c>
      <c r="AA7" s="5">
        <f t="shared" si="6"/>
        <v>17.723156532988355</v>
      </c>
      <c r="AB7" s="11">
        <f>SUM(Q25:Q31)+SUM(R25:R31)</f>
        <v>147</v>
      </c>
      <c r="AC7" s="11">
        <f>100*SUM(R25:R31)/AB7</f>
        <v>96.59863945578232</v>
      </c>
    </row>
    <row r="8" spans="1:29" ht="15">
      <c r="A8" s="19">
        <v>32751</v>
      </c>
      <c r="C8" s="1">
        <v>1</v>
      </c>
      <c r="E8" s="1">
        <v>2</v>
      </c>
      <c r="F8" s="1">
        <v>1</v>
      </c>
      <c r="H8" s="1">
        <v>2</v>
      </c>
      <c r="I8" s="1">
        <v>1</v>
      </c>
      <c r="J8" s="9">
        <f t="shared" si="0"/>
        <v>1</v>
      </c>
      <c r="K8" s="9">
        <f t="shared" si="1"/>
        <v>2</v>
      </c>
      <c r="L8" s="9">
        <f t="shared" si="7"/>
        <v>0</v>
      </c>
      <c r="M8" s="9">
        <f t="shared" si="7"/>
        <v>2</v>
      </c>
      <c r="N8" s="5">
        <f t="shared" si="2"/>
        <v>1.4592496765847347</v>
      </c>
      <c r="O8" s="11">
        <f t="shared" si="8"/>
        <v>0.9728331177231564</v>
      </c>
      <c r="P8" s="5">
        <f t="shared" si="3"/>
        <v>0.25873221216041387</v>
      </c>
      <c r="Q8" s="9">
        <f t="shared" si="4"/>
        <v>2</v>
      </c>
      <c r="R8" s="9">
        <f t="shared" si="5"/>
        <v>5</v>
      </c>
      <c r="W8"/>
      <c r="X8" s="1" t="s">
        <v>44</v>
      </c>
      <c r="Z8" s="11">
        <f>SUM(N32:N38)</f>
        <v>17.510996119016816</v>
      </c>
      <c r="AA8" s="5">
        <f t="shared" si="6"/>
        <v>4.6571798188874505</v>
      </c>
      <c r="AB8" s="11">
        <f>SUM(Q32:Q38)+SUM(R32:R38)</f>
        <v>46</v>
      </c>
      <c r="AC8" s="11">
        <f>100*SUM(R32:R38)/AB8</f>
        <v>89.1304347826087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2</v>
      </c>
      <c r="N9" s="5">
        <f t="shared" si="2"/>
        <v>0</v>
      </c>
      <c r="O9" s="11">
        <f t="shared" si="8"/>
        <v>0.9728331177231564</v>
      </c>
      <c r="P9" s="5">
        <f t="shared" si="3"/>
        <v>0.25873221216041387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23.834411384217333</v>
      </c>
      <c r="AA9" s="5">
        <f t="shared" si="6"/>
        <v>6.338939197930141</v>
      </c>
      <c r="AB9" s="11">
        <f>SUM(Q39:Q45)+SUM(R39:R45)</f>
        <v>59</v>
      </c>
      <c r="AC9" s="11">
        <f>100*SUM(R39:R45)/AB9</f>
        <v>91.52542372881356</v>
      </c>
    </row>
    <row r="10" spans="1:29" ht="15">
      <c r="A10" s="19">
        <v>32753</v>
      </c>
      <c r="B10" s="9">
        <v>1</v>
      </c>
      <c r="C10" s="9">
        <v>1</v>
      </c>
      <c r="D10" s="9">
        <v>5</v>
      </c>
      <c r="E10" s="9">
        <v>4</v>
      </c>
      <c r="F10" s="9">
        <v>1</v>
      </c>
      <c r="G10" s="9">
        <v>1</v>
      </c>
      <c r="H10" s="9">
        <v>2</v>
      </c>
      <c r="I10" s="9">
        <v>10</v>
      </c>
      <c r="J10" s="9">
        <f t="shared" si="0"/>
        <v>7</v>
      </c>
      <c r="K10" s="9">
        <f t="shared" si="1"/>
        <v>10</v>
      </c>
      <c r="L10" s="9">
        <f t="shared" si="7"/>
        <v>7</v>
      </c>
      <c r="M10" s="9">
        <f t="shared" si="7"/>
        <v>12</v>
      </c>
      <c r="N10" s="5">
        <f t="shared" si="2"/>
        <v>8.26908150064683</v>
      </c>
      <c r="O10" s="11">
        <f t="shared" si="8"/>
        <v>9.241914618369988</v>
      </c>
      <c r="P10" s="5">
        <f t="shared" si="3"/>
        <v>2.457956015523932</v>
      </c>
      <c r="Q10" s="9">
        <f t="shared" si="4"/>
        <v>4</v>
      </c>
      <c r="R10" s="9">
        <f t="shared" si="5"/>
        <v>21</v>
      </c>
      <c r="U10" s="8" t="s">
        <v>4</v>
      </c>
      <c r="V10" s="5">
        <f>100*(+E103/(E103+D103))</f>
        <v>46.5</v>
      </c>
      <c r="W10"/>
      <c r="X10" s="8" t="s">
        <v>47</v>
      </c>
      <c r="Z10" s="11">
        <f>SUM(N46:N52)</f>
        <v>38.426908150064676</v>
      </c>
      <c r="AA10" s="5">
        <f t="shared" si="6"/>
        <v>10.21992238033635</v>
      </c>
      <c r="AB10" s="11">
        <f>SUM(Q46:Q52)+SUM(R46:R52)</f>
        <v>83</v>
      </c>
      <c r="AC10" s="11">
        <f>100*SUM(R46:R52)/AB10</f>
        <v>97.59036144578313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7</v>
      </c>
      <c r="M11" s="9">
        <f t="shared" si="7"/>
        <v>12</v>
      </c>
      <c r="N11" s="5">
        <f t="shared" si="2"/>
        <v>0</v>
      </c>
      <c r="O11" s="11">
        <f t="shared" si="8"/>
        <v>9.241914618369988</v>
      </c>
      <c r="P11" s="5">
        <f t="shared" si="3"/>
        <v>2.457956015523932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67.77251184834124</v>
      </c>
      <c r="W11"/>
      <c r="Y11" s="8" t="s">
        <v>49</v>
      </c>
      <c r="Z11" s="11">
        <f>SUM(N53:N59)</f>
        <v>23.347994825355755</v>
      </c>
      <c r="AA11" s="5">
        <f t="shared" si="6"/>
        <v>6.209573091849934</v>
      </c>
      <c r="AB11" s="11">
        <f>SUM(Q53:Q59)+SUM(R53:R59)</f>
        <v>50</v>
      </c>
      <c r="AC11" s="11">
        <f>100*SUM(R53:R59)/AB11</f>
        <v>98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7</v>
      </c>
      <c r="M12" s="9">
        <f t="shared" si="7"/>
        <v>12</v>
      </c>
      <c r="N12" s="5">
        <f t="shared" si="2"/>
        <v>0</v>
      </c>
      <c r="O12" s="11">
        <f t="shared" si="8"/>
        <v>9.241914618369988</v>
      </c>
      <c r="P12" s="5">
        <f t="shared" si="3"/>
        <v>2.457956015523932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57.420924574209245</v>
      </c>
      <c r="W12"/>
      <c r="X12" s="8" t="s">
        <v>51</v>
      </c>
      <c r="Z12" s="11">
        <f>SUM(N60:N66)</f>
        <v>35.02199223803363</v>
      </c>
      <c r="AA12" s="5">
        <f t="shared" si="6"/>
        <v>9.314359637774901</v>
      </c>
      <c r="AB12" s="11">
        <f>SUM(Q60:Q66)+SUM(R60:R66)</f>
        <v>78</v>
      </c>
      <c r="AC12" s="11">
        <f>100*SUM(R60:R66)/AB12</f>
        <v>96.15384615384616</v>
      </c>
    </row>
    <row r="13" spans="1:29" ht="15">
      <c r="A13" s="19">
        <v>32756</v>
      </c>
      <c r="C13" s="1">
        <v>1</v>
      </c>
      <c r="D13" s="1">
        <v>2</v>
      </c>
      <c r="E13" s="1">
        <v>1</v>
      </c>
      <c r="H13" s="1">
        <v>1</v>
      </c>
      <c r="I13" s="1">
        <v>3</v>
      </c>
      <c r="J13" s="9">
        <f t="shared" si="0"/>
        <v>2</v>
      </c>
      <c r="K13" s="9">
        <f t="shared" si="1"/>
        <v>4</v>
      </c>
      <c r="L13" s="9">
        <f t="shared" si="7"/>
        <v>9</v>
      </c>
      <c r="M13" s="9">
        <f t="shared" si="7"/>
        <v>16</v>
      </c>
      <c r="N13" s="5">
        <f t="shared" si="2"/>
        <v>2.9184993531694694</v>
      </c>
      <c r="O13" s="11">
        <f t="shared" si="8"/>
        <v>12.160413971539457</v>
      </c>
      <c r="P13" s="5">
        <f t="shared" si="3"/>
        <v>3.234152652005174</v>
      </c>
      <c r="Q13" s="9">
        <f t="shared" si="4"/>
        <v>1</v>
      </c>
      <c r="R13" s="9">
        <f t="shared" si="5"/>
        <v>7</v>
      </c>
      <c r="W13"/>
      <c r="Y13" s="8" t="s">
        <v>52</v>
      </c>
      <c r="Z13" s="11">
        <f>SUM(N67:N73)</f>
        <v>4.864165588615783</v>
      </c>
      <c r="AA13" s="5">
        <f t="shared" si="6"/>
        <v>1.2936610608020698</v>
      </c>
      <c r="AB13" s="11">
        <f>SUM(Q67:Q73)+SUM(R67:R73)</f>
        <v>26</v>
      </c>
      <c r="AC13" s="11">
        <f>100*SUM(R67:R73)/AB13</f>
        <v>69.23076923076923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9</v>
      </c>
      <c r="M14" s="9">
        <f t="shared" si="7"/>
        <v>16</v>
      </c>
      <c r="N14" s="5">
        <f t="shared" si="2"/>
        <v>0</v>
      </c>
      <c r="O14" s="11">
        <f t="shared" si="8"/>
        <v>12.160413971539457</v>
      </c>
      <c r="P14" s="5">
        <f t="shared" si="3"/>
        <v>3.234152652005174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10.701164294954722</v>
      </c>
      <c r="AA14" s="5">
        <f t="shared" si="6"/>
        <v>2.8460543337645534</v>
      </c>
      <c r="AB14" s="11">
        <f>SUM(Q74:Q80)+SUM(R74:R80)</f>
        <v>24</v>
      </c>
      <c r="AC14" s="11">
        <f>100*SUM(R74:R80)/AB14</f>
        <v>95.83333333333333</v>
      </c>
    </row>
    <row r="15" spans="1:29" ht="15">
      <c r="A15" s="19">
        <v>32758</v>
      </c>
      <c r="D15" s="9">
        <v>8</v>
      </c>
      <c r="E15" s="9">
        <v>4</v>
      </c>
      <c r="G15" s="1">
        <v>1</v>
      </c>
      <c r="H15" s="9">
        <v>4</v>
      </c>
      <c r="I15" s="9">
        <v>17</v>
      </c>
      <c r="J15" s="9">
        <f t="shared" si="0"/>
        <v>12</v>
      </c>
      <c r="K15" s="9">
        <f t="shared" si="1"/>
        <v>20</v>
      </c>
      <c r="L15" s="9">
        <f t="shared" si="7"/>
        <v>21</v>
      </c>
      <c r="M15" s="9">
        <f t="shared" si="7"/>
        <v>36</v>
      </c>
      <c r="N15" s="5">
        <f t="shared" si="2"/>
        <v>15.565329883570504</v>
      </c>
      <c r="O15" s="11">
        <f t="shared" si="8"/>
        <v>27.72574385510996</v>
      </c>
      <c r="P15" s="5">
        <f t="shared" si="3"/>
        <v>7.373868046571796</v>
      </c>
      <c r="Q15" s="9">
        <f t="shared" si="4"/>
        <v>1</v>
      </c>
      <c r="R15" s="9">
        <f t="shared" si="5"/>
        <v>33</v>
      </c>
      <c r="T15" s="8"/>
      <c r="W15"/>
      <c r="Y15" s="8" t="s">
        <v>54</v>
      </c>
      <c r="Z15" s="11">
        <f>SUM(N81:N87)</f>
        <v>2.4320827943078913</v>
      </c>
      <c r="AA15" s="5">
        <f t="shared" si="6"/>
        <v>0.6468305304010349</v>
      </c>
      <c r="AB15" s="11">
        <f>SUM(Q81:Q87)+SUM(R81:R87)</f>
        <v>5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21</v>
      </c>
      <c r="M16" s="9">
        <f t="shared" si="7"/>
        <v>36</v>
      </c>
      <c r="N16" s="5">
        <f t="shared" si="2"/>
        <v>0</v>
      </c>
      <c r="O16" s="11">
        <f t="shared" si="8"/>
        <v>27.72574385510996</v>
      </c>
      <c r="P16" s="5">
        <f t="shared" si="3"/>
        <v>7.373868046571796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16.051746442432083</v>
      </c>
      <c r="AA16" s="5">
        <f t="shared" si="6"/>
        <v>4.269081500646831</v>
      </c>
      <c r="AB16" s="11">
        <f>SUM(Q88:Q94)+SUM(R88:R94)</f>
        <v>35</v>
      </c>
      <c r="AC16" s="11">
        <f>100*SUM(R88:R94)/AB16</f>
        <v>97.14285714285714</v>
      </c>
    </row>
    <row r="17" spans="1:29" ht="15">
      <c r="A17" s="19">
        <v>32760</v>
      </c>
      <c r="B17" s="9"/>
      <c r="D17" s="9">
        <v>20</v>
      </c>
      <c r="E17" s="9">
        <v>19</v>
      </c>
      <c r="F17" s="9"/>
      <c r="G17" s="1">
        <v>2</v>
      </c>
      <c r="H17" s="9">
        <v>7</v>
      </c>
      <c r="I17" s="9">
        <v>20</v>
      </c>
      <c r="J17" s="9">
        <f t="shared" si="0"/>
        <v>39</v>
      </c>
      <c r="K17" s="9">
        <f t="shared" si="1"/>
        <v>25</v>
      </c>
      <c r="L17" s="9">
        <f t="shared" si="7"/>
        <v>60</v>
      </c>
      <c r="M17" s="9">
        <f t="shared" si="7"/>
        <v>61</v>
      </c>
      <c r="N17" s="5">
        <f t="shared" si="2"/>
        <v>31.130659767141008</v>
      </c>
      <c r="O17" s="11">
        <f t="shared" si="8"/>
        <v>58.856403622250966</v>
      </c>
      <c r="P17" s="5">
        <f t="shared" si="3"/>
        <v>15.653298835705039</v>
      </c>
      <c r="Q17" s="9">
        <f t="shared" si="4"/>
        <v>2</v>
      </c>
      <c r="R17" s="9">
        <f t="shared" si="5"/>
        <v>66</v>
      </c>
      <c r="T17" s="8"/>
      <c r="X17"/>
      <c r="Y17" s="8" t="s">
        <v>56</v>
      </c>
      <c r="Z17" s="11">
        <f>SUM(N95:N101)</f>
        <v>8.26908150064683</v>
      </c>
      <c r="AA17" s="5">
        <f t="shared" si="6"/>
        <v>2.1992238033635183</v>
      </c>
      <c r="AB17" s="11">
        <f>SUM(Q95:Q101)+SUM(R95:R101)</f>
        <v>17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60</v>
      </c>
      <c r="M18" s="9">
        <f t="shared" si="7"/>
        <v>61</v>
      </c>
      <c r="N18" s="5">
        <f t="shared" si="2"/>
        <v>0</v>
      </c>
      <c r="O18" s="11">
        <f t="shared" si="8"/>
        <v>58.856403622250966</v>
      </c>
      <c r="P18" s="5">
        <f t="shared" si="3"/>
        <v>15.653298835705039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376.00000000000006</v>
      </c>
      <c r="AA18" s="9">
        <f>SUM(AA4:AA17)</f>
        <v>99.99999999999997</v>
      </c>
    </row>
    <row r="19" spans="1:29" ht="15">
      <c r="A19" s="19">
        <v>32762</v>
      </c>
      <c r="D19" s="1">
        <v>12</v>
      </c>
      <c r="E19" s="1">
        <v>22</v>
      </c>
      <c r="H19" s="1">
        <v>11</v>
      </c>
      <c r="I19" s="1">
        <v>17</v>
      </c>
      <c r="J19" s="9">
        <f t="shared" si="0"/>
        <v>34</v>
      </c>
      <c r="K19" s="9">
        <f t="shared" si="1"/>
        <v>28</v>
      </c>
      <c r="L19" s="9">
        <f t="shared" si="7"/>
        <v>94</v>
      </c>
      <c r="M19" s="9">
        <f t="shared" si="7"/>
        <v>89</v>
      </c>
      <c r="N19" s="5">
        <f t="shared" si="2"/>
        <v>30.157826649417853</v>
      </c>
      <c r="O19" s="11">
        <f t="shared" si="8"/>
        <v>89.01423027166882</v>
      </c>
      <c r="P19" s="5">
        <f t="shared" si="3"/>
        <v>23.67399741267787</v>
      </c>
      <c r="Q19" s="9">
        <f t="shared" si="4"/>
        <v>0</v>
      </c>
      <c r="R19" s="9">
        <f t="shared" si="5"/>
        <v>62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94</v>
      </c>
      <c r="M20" s="9">
        <f t="shared" si="7"/>
        <v>89</v>
      </c>
      <c r="N20" s="5">
        <f t="shared" si="2"/>
        <v>0</v>
      </c>
      <c r="O20" s="11">
        <f t="shared" si="8"/>
        <v>89.01423027166882</v>
      </c>
      <c r="P20" s="5">
        <f t="shared" si="3"/>
        <v>23.67399741267787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94</v>
      </c>
      <c r="M21" s="9">
        <f t="shared" si="7"/>
        <v>89</v>
      </c>
      <c r="N21" s="5">
        <f t="shared" si="2"/>
        <v>0</v>
      </c>
      <c r="O21" s="11">
        <f t="shared" si="8"/>
        <v>89.01423027166882</v>
      </c>
      <c r="P21" s="5">
        <f t="shared" si="3"/>
        <v>23.67399741267787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C22" s="1">
        <v>1</v>
      </c>
      <c r="D22" s="1">
        <v>15</v>
      </c>
      <c r="E22" s="1">
        <v>18</v>
      </c>
      <c r="G22" s="1">
        <v>1</v>
      </c>
      <c r="H22" s="1">
        <v>8</v>
      </c>
      <c r="I22" s="1">
        <v>15</v>
      </c>
      <c r="J22" s="9">
        <f t="shared" si="0"/>
        <v>31</v>
      </c>
      <c r="K22" s="9">
        <f t="shared" si="1"/>
        <v>22</v>
      </c>
      <c r="L22" s="9">
        <f t="shared" si="7"/>
        <v>125</v>
      </c>
      <c r="M22" s="9">
        <f t="shared" si="7"/>
        <v>111</v>
      </c>
      <c r="N22" s="5">
        <f t="shared" si="2"/>
        <v>25.780077619663647</v>
      </c>
      <c r="O22" s="11">
        <f t="shared" si="8"/>
        <v>114.79430789133247</v>
      </c>
      <c r="P22" s="5">
        <f t="shared" si="3"/>
        <v>30.530401034928836</v>
      </c>
      <c r="Q22" s="9">
        <f t="shared" si="4"/>
        <v>3</v>
      </c>
      <c r="R22" s="9">
        <f t="shared" si="5"/>
        <v>56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125</v>
      </c>
      <c r="M23" s="9">
        <f t="shared" si="7"/>
        <v>111</v>
      </c>
      <c r="N23" s="5">
        <f t="shared" si="2"/>
        <v>0</v>
      </c>
      <c r="O23" s="11">
        <f t="shared" si="8"/>
        <v>114.79430789133247</v>
      </c>
      <c r="P23" s="5">
        <f t="shared" si="3"/>
        <v>30.530401034928836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D24" s="9">
        <v>8</v>
      </c>
      <c r="E24" s="9">
        <v>8</v>
      </c>
      <c r="F24" s="9">
        <v>1</v>
      </c>
      <c r="G24" s="1">
        <v>1</v>
      </c>
      <c r="H24" s="9">
        <v>4</v>
      </c>
      <c r="I24" s="9">
        <v>11</v>
      </c>
      <c r="J24" s="9">
        <f t="shared" si="0"/>
        <v>16</v>
      </c>
      <c r="K24" s="9">
        <f t="shared" si="1"/>
        <v>13</v>
      </c>
      <c r="L24" s="9">
        <f t="shared" si="7"/>
        <v>141</v>
      </c>
      <c r="M24" s="9">
        <f t="shared" si="7"/>
        <v>124</v>
      </c>
      <c r="N24" s="5">
        <f t="shared" si="2"/>
        <v>14.10608020698577</v>
      </c>
      <c r="O24" s="11">
        <f t="shared" si="8"/>
        <v>128.90038809831825</v>
      </c>
      <c r="P24" s="5">
        <f t="shared" si="3"/>
        <v>34.28201811125484</v>
      </c>
      <c r="Q24" s="9">
        <f t="shared" si="4"/>
        <v>2</v>
      </c>
      <c r="R24" s="9">
        <f t="shared" si="5"/>
        <v>31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141</v>
      </c>
      <c r="M25" s="9">
        <f t="shared" si="9"/>
        <v>124</v>
      </c>
      <c r="N25" s="5">
        <f t="shared" si="2"/>
        <v>0</v>
      </c>
      <c r="O25" s="11">
        <f t="shared" si="8"/>
        <v>128.90038809831825</v>
      </c>
      <c r="P25" s="5">
        <f t="shared" si="3"/>
        <v>34.28201811125484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>
        <v>11</v>
      </c>
      <c r="E26" s="9">
        <v>10</v>
      </c>
      <c r="G26" s="9">
        <v>2</v>
      </c>
      <c r="H26" s="9">
        <v>8</v>
      </c>
      <c r="I26" s="9">
        <v>18</v>
      </c>
      <c r="J26" s="9">
        <f t="shared" si="0"/>
        <v>21</v>
      </c>
      <c r="K26" s="9">
        <f t="shared" si="1"/>
        <v>24</v>
      </c>
      <c r="L26" s="9">
        <f t="shared" si="9"/>
        <v>162</v>
      </c>
      <c r="M26" s="9">
        <f t="shared" si="9"/>
        <v>148</v>
      </c>
      <c r="N26" s="5">
        <f t="shared" si="2"/>
        <v>21.888745148771022</v>
      </c>
      <c r="O26" s="11">
        <f t="shared" si="8"/>
        <v>150.78913324708927</v>
      </c>
      <c r="P26" s="5">
        <f t="shared" si="3"/>
        <v>40.10349288486415</v>
      </c>
      <c r="Q26" s="9">
        <f t="shared" si="4"/>
        <v>2</v>
      </c>
      <c r="R26" s="9">
        <f t="shared" si="5"/>
        <v>47</v>
      </c>
      <c r="T26" s="8"/>
      <c r="X26"/>
      <c r="Y26"/>
    </row>
    <row r="27" spans="1:25" ht="15">
      <c r="A27" s="19">
        <v>32770</v>
      </c>
      <c r="J27" s="9">
        <f t="shared" si="0"/>
        <v>0</v>
      </c>
      <c r="K27" s="9">
        <f t="shared" si="1"/>
        <v>0</v>
      </c>
      <c r="L27" s="9">
        <f t="shared" si="9"/>
        <v>162</v>
      </c>
      <c r="M27" s="9">
        <f t="shared" si="9"/>
        <v>148</v>
      </c>
      <c r="N27" s="5">
        <f t="shared" si="2"/>
        <v>0</v>
      </c>
      <c r="O27" s="11">
        <f t="shared" si="8"/>
        <v>150.78913324708927</v>
      </c>
      <c r="P27" s="5">
        <f t="shared" si="3"/>
        <v>40.10349288486415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9">
        <v>32771</v>
      </c>
      <c r="D28" s="1">
        <v>10</v>
      </c>
      <c r="E28" s="1">
        <v>10</v>
      </c>
      <c r="H28" s="1">
        <v>10</v>
      </c>
      <c r="I28" s="1">
        <v>17</v>
      </c>
      <c r="J28" s="9">
        <f t="shared" si="0"/>
        <v>20</v>
      </c>
      <c r="K28" s="9">
        <f t="shared" si="1"/>
        <v>27</v>
      </c>
      <c r="L28" s="9">
        <f t="shared" si="9"/>
        <v>182</v>
      </c>
      <c r="M28" s="9">
        <f t="shared" si="9"/>
        <v>175</v>
      </c>
      <c r="N28" s="5">
        <f t="shared" si="2"/>
        <v>22.861578266494178</v>
      </c>
      <c r="O28" s="11">
        <f t="shared" si="8"/>
        <v>173.65071151358345</v>
      </c>
      <c r="P28" s="5">
        <f t="shared" si="3"/>
        <v>46.18369987063388</v>
      </c>
      <c r="Q28" s="9">
        <f t="shared" si="4"/>
        <v>0</v>
      </c>
      <c r="R28" s="9">
        <f t="shared" si="5"/>
        <v>47</v>
      </c>
      <c r="T28" s="8"/>
    </row>
    <row r="29" spans="1:18" ht="12.75">
      <c r="A29" s="19">
        <v>32772</v>
      </c>
      <c r="J29" s="9">
        <f t="shared" si="0"/>
        <v>0</v>
      </c>
      <c r="K29" s="9">
        <f t="shared" si="1"/>
        <v>0</v>
      </c>
      <c r="L29" s="9">
        <f t="shared" si="9"/>
        <v>182</v>
      </c>
      <c r="M29" s="9">
        <f t="shared" si="9"/>
        <v>175</v>
      </c>
      <c r="N29" s="5">
        <f t="shared" si="2"/>
        <v>0</v>
      </c>
      <c r="O29" s="11">
        <f t="shared" si="8"/>
        <v>173.65071151358345</v>
      </c>
      <c r="P29" s="5">
        <f t="shared" si="3"/>
        <v>46.18369987063388</v>
      </c>
      <c r="Q29" s="9">
        <f t="shared" si="4"/>
        <v>0</v>
      </c>
      <c r="R29" s="9">
        <f t="shared" si="5"/>
        <v>0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182</v>
      </c>
      <c r="M30" s="9">
        <f t="shared" si="9"/>
        <v>175</v>
      </c>
      <c r="N30" s="5">
        <f t="shared" si="2"/>
        <v>0</v>
      </c>
      <c r="O30" s="11">
        <f t="shared" si="8"/>
        <v>173.65071151358345</v>
      </c>
      <c r="P30" s="5">
        <f t="shared" si="3"/>
        <v>46.18369987063388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B31" s="1">
        <v>1</v>
      </c>
      <c r="C31" s="9">
        <v>1</v>
      </c>
      <c r="D31" s="9">
        <v>11</v>
      </c>
      <c r="E31" s="9">
        <v>9</v>
      </c>
      <c r="G31" s="9">
        <v>1</v>
      </c>
      <c r="H31" s="9">
        <v>15</v>
      </c>
      <c r="I31" s="9">
        <v>13</v>
      </c>
      <c r="J31" s="9">
        <f t="shared" si="0"/>
        <v>18</v>
      </c>
      <c r="K31" s="9">
        <f t="shared" si="1"/>
        <v>27</v>
      </c>
      <c r="L31" s="9">
        <f t="shared" si="9"/>
        <v>200</v>
      </c>
      <c r="M31" s="9">
        <f t="shared" si="9"/>
        <v>202</v>
      </c>
      <c r="N31" s="5">
        <f t="shared" si="2"/>
        <v>21.888745148771022</v>
      </c>
      <c r="O31" s="11">
        <f t="shared" si="8"/>
        <v>195.53945666235447</v>
      </c>
      <c r="P31" s="5">
        <f t="shared" si="3"/>
        <v>52.00517464424319</v>
      </c>
      <c r="Q31" s="9">
        <f t="shared" si="4"/>
        <v>3</v>
      </c>
      <c r="R31" s="9">
        <f t="shared" si="5"/>
        <v>48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200</v>
      </c>
      <c r="M32" s="9">
        <f t="shared" si="9"/>
        <v>202</v>
      </c>
      <c r="N32" s="5">
        <f t="shared" si="2"/>
        <v>0</v>
      </c>
      <c r="O32" s="11">
        <f t="shared" si="8"/>
        <v>195.53945666235447</v>
      </c>
      <c r="P32" s="5">
        <f t="shared" si="3"/>
        <v>52.00517464424319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J33" s="9">
        <f t="shared" si="0"/>
        <v>0</v>
      </c>
      <c r="K33" s="9">
        <f t="shared" si="1"/>
        <v>0</v>
      </c>
      <c r="L33" s="9">
        <f t="shared" si="9"/>
        <v>200</v>
      </c>
      <c r="M33" s="9">
        <f t="shared" si="9"/>
        <v>202</v>
      </c>
      <c r="N33" s="5">
        <f t="shared" si="2"/>
        <v>0</v>
      </c>
      <c r="O33" s="11">
        <f t="shared" si="8"/>
        <v>195.53945666235447</v>
      </c>
      <c r="P33" s="5">
        <f t="shared" si="3"/>
        <v>52.00517464424319</v>
      </c>
      <c r="Q33" s="9">
        <f t="shared" si="4"/>
        <v>0</v>
      </c>
      <c r="R33" s="9">
        <f t="shared" si="5"/>
        <v>0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200</v>
      </c>
      <c r="M34" s="9">
        <f t="shared" si="9"/>
        <v>202</v>
      </c>
      <c r="N34" s="5">
        <f t="shared" si="2"/>
        <v>0</v>
      </c>
      <c r="O34" s="11">
        <f t="shared" si="8"/>
        <v>195.53945666235447</v>
      </c>
      <c r="P34" s="5">
        <f t="shared" si="3"/>
        <v>52.00517464424319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C35" s="1">
        <v>1</v>
      </c>
      <c r="D35" s="1">
        <v>2</v>
      </c>
      <c r="E35" s="1">
        <v>3</v>
      </c>
      <c r="H35" s="1">
        <v>6</v>
      </c>
      <c r="I35" s="1">
        <v>6</v>
      </c>
      <c r="J35" s="9">
        <f t="shared" si="0"/>
        <v>4</v>
      </c>
      <c r="K35" s="9">
        <f t="shared" si="1"/>
        <v>12</v>
      </c>
      <c r="L35" s="9">
        <f t="shared" si="9"/>
        <v>204</v>
      </c>
      <c r="M35" s="9">
        <f t="shared" si="9"/>
        <v>214</v>
      </c>
      <c r="N35" s="5">
        <f t="shared" si="2"/>
        <v>7.782664941785252</v>
      </c>
      <c r="O35" s="11">
        <f t="shared" si="8"/>
        <v>203.3221216041397</v>
      </c>
      <c r="P35" s="5">
        <f t="shared" si="3"/>
        <v>54.0750323415265</v>
      </c>
      <c r="Q35" s="9">
        <f t="shared" si="4"/>
        <v>1</v>
      </c>
      <c r="R35" s="9">
        <f t="shared" si="5"/>
        <v>17</v>
      </c>
    </row>
    <row r="36" spans="1:18" ht="12.75">
      <c r="A36" s="19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204</v>
      </c>
      <c r="M36" s="9">
        <f t="shared" si="9"/>
        <v>214</v>
      </c>
      <c r="N36" s="5">
        <f aca="true" t="shared" si="12" ref="N36:N67">(+J36+K36)*($J$103/($J$103+$K$103))</f>
        <v>0</v>
      </c>
      <c r="O36" s="11">
        <f t="shared" si="8"/>
        <v>203.3221216041397</v>
      </c>
      <c r="P36" s="5">
        <f aca="true" t="shared" si="13" ref="P36:P67">O36*100/$N$103</f>
        <v>54.0750323415265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204</v>
      </c>
      <c r="M37" s="9">
        <f t="shared" si="9"/>
        <v>214</v>
      </c>
      <c r="N37" s="5">
        <f t="shared" si="12"/>
        <v>0</v>
      </c>
      <c r="O37" s="11">
        <f aca="true" t="shared" si="16" ref="O37:O68">O36+N37</f>
        <v>203.3221216041397</v>
      </c>
      <c r="P37" s="5">
        <f t="shared" si="13"/>
        <v>54.0750323415265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C38" s="1">
        <v>1</v>
      </c>
      <c r="D38" s="9">
        <v>8</v>
      </c>
      <c r="E38" s="9">
        <v>1</v>
      </c>
      <c r="G38" s="1">
        <v>3</v>
      </c>
      <c r="H38" s="9">
        <v>3</v>
      </c>
      <c r="I38" s="9">
        <v>12</v>
      </c>
      <c r="J38" s="9">
        <f t="shared" si="10"/>
        <v>8</v>
      </c>
      <c r="K38" s="9">
        <f t="shared" si="11"/>
        <v>12</v>
      </c>
      <c r="L38" s="9">
        <f t="shared" si="9"/>
        <v>212</v>
      </c>
      <c r="M38" s="9">
        <f t="shared" si="9"/>
        <v>226</v>
      </c>
      <c r="N38" s="5">
        <f t="shared" si="12"/>
        <v>9.728331177231565</v>
      </c>
      <c r="O38" s="11">
        <f t="shared" si="16"/>
        <v>213.05045278137126</v>
      </c>
      <c r="P38" s="5">
        <f t="shared" si="13"/>
        <v>56.66235446313064</v>
      </c>
      <c r="Q38" s="9">
        <f t="shared" si="14"/>
        <v>4</v>
      </c>
      <c r="R38" s="9">
        <f t="shared" si="15"/>
        <v>24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212</v>
      </c>
      <c r="M39" s="9">
        <f t="shared" si="9"/>
        <v>226</v>
      </c>
      <c r="N39" s="5">
        <f t="shared" si="12"/>
        <v>0</v>
      </c>
      <c r="O39" s="11">
        <f t="shared" si="16"/>
        <v>213.05045278137126</v>
      </c>
      <c r="P39" s="5">
        <f t="shared" si="13"/>
        <v>56.66235446313064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212</v>
      </c>
      <c r="M40" s="9">
        <f t="shared" si="9"/>
        <v>226</v>
      </c>
      <c r="N40" s="5">
        <f t="shared" si="12"/>
        <v>0</v>
      </c>
      <c r="O40" s="11">
        <f t="shared" si="16"/>
        <v>213.05045278137126</v>
      </c>
      <c r="P40" s="5">
        <f t="shared" si="13"/>
        <v>56.66235446313064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B41" s="1">
        <v>1</v>
      </c>
      <c r="C41" s="1">
        <v>1</v>
      </c>
      <c r="D41" s="1">
        <v>5</v>
      </c>
      <c r="E41" s="1">
        <v>8</v>
      </c>
      <c r="G41" s="1">
        <v>1</v>
      </c>
      <c r="H41" s="1">
        <v>3</v>
      </c>
      <c r="I41" s="1">
        <v>16</v>
      </c>
      <c r="J41" s="9">
        <f t="shared" si="10"/>
        <v>11</v>
      </c>
      <c r="K41" s="9">
        <f t="shared" si="11"/>
        <v>18</v>
      </c>
      <c r="L41" s="9">
        <f t="shared" si="9"/>
        <v>223</v>
      </c>
      <c r="M41" s="9">
        <f t="shared" si="9"/>
        <v>244</v>
      </c>
      <c r="N41" s="5">
        <f t="shared" si="12"/>
        <v>14.10608020698577</v>
      </c>
      <c r="O41" s="11">
        <f t="shared" si="16"/>
        <v>227.15653298835704</v>
      </c>
      <c r="P41" s="5">
        <f t="shared" si="13"/>
        <v>60.41397153945664</v>
      </c>
      <c r="Q41" s="9">
        <f t="shared" si="14"/>
        <v>3</v>
      </c>
      <c r="R41" s="9">
        <f t="shared" si="15"/>
        <v>32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223</v>
      </c>
      <c r="M42" s="9">
        <f t="shared" si="9"/>
        <v>244</v>
      </c>
      <c r="N42" s="5">
        <f t="shared" si="12"/>
        <v>0</v>
      </c>
      <c r="O42" s="11">
        <f t="shared" si="16"/>
        <v>227.15653298835704</v>
      </c>
      <c r="P42" s="5">
        <f t="shared" si="13"/>
        <v>60.41397153945664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C43" s="1">
        <v>2</v>
      </c>
      <c r="E43" s="1">
        <v>3</v>
      </c>
      <c r="H43" s="1">
        <v>2</v>
      </c>
      <c r="I43" s="1">
        <v>4</v>
      </c>
      <c r="J43" s="9">
        <f t="shared" si="10"/>
        <v>1</v>
      </c>
      <c r="K43" s="9">
        <f t="shared" si="11"/>
        <v>6</v>
      </c>
      <c r="L43" s="9">
        <f t="shared" si="9"/>
        <v>224</v>
      </c>
      <c r="M43" s="9">
        <f t="shared" si="9"/>
        <v>250</v>
      </c>
      <c r="N43" s="5">
        <f t="shared" si="12"/>
        <v>3.404915912031048</v>
      </c>
      <c r="O43" s="11">
        <f t="shared" si="16"/>
        <v>230.5614489003881</v>
      </c>
      <c r="P43" s="5">
        <f t="shared" si="13"/>
        <v>61.31953428201809</v>
      </c>
      <c r="Q43" s="9">
        <f t="shared" si="14"/>
        <v>2</v>
      </c>
      <c r="R43" s="9">
        <f t="shared" si="15"/>
        <v>9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224</v>
      </c>
      <c r="M44" s="9">
        <f t="shared" si="9"/>
        <v>250</v>
      </c>
      <c r="N44" s="5">
        <f t="shared" si="12"/>
        <v>0</v>
      </c>
      <c r="O44" s="11">
        <f t="shared" si="16"/>
        <v>230.5614489003881</v>
      </c>
      <c r="P44" s="5">
        <f t="shared" si="13"/>
        <v>61.31953428201809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>
        <v>2</v>
      </c>
      <c r="H45" s="9">
        <v>3</v>
      </c>
      <c r="I45" s="9">
        <v>8</v>
      </c>
      <c r="J45" s="9">
        <f t="shared" si="10"/>
        <v>2</v>
      </c>
      <c r="K45" s="9">
        <f t="shared" si="11"/>
        <v>11</v>
      </c>
      <c r="L45" s="9">
        <f aca="true" t="shared" si="17" ref="L45:M64">L44+J45</f>
        <v>226</v>
      </c>
      <c r="M45" s="9">
        <f t="shared" si="17"/>
        <v>261</v>
      </c>
      <c r="N45" s="5">
        <f t="shared" si="12"/>
        <v>6.323415265200517</v>
      </c>
      <c r="O45" s="11">
        <f t="shared" si="16"/>
        <v>236.8848641655886</v>
      </c>
      <c r="P45" s="5">
        <f t="shared" si="13"/>
        <v>63.00129366106078</v>
      </c>
      <c r="Q45" s="9">
        <f t="shared" si="14"/>
        <v>0</v>
      </c>
      <c r="R45" s="9">
        <f t="shared" si="15"/>
        <v>13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226</v>
      </c>
      <c r="M46" s="9">
        <f t="shared" si="17"/>
        <v>261</v>
      </c>
      <c r="N46" s="5">
        <f t="shared" si="12"/>
        <v>0</v>
      </c>
      <c r="O46" s="11">
        <f t="shared" si="16"/>
        <v>236.8848641655886</v>
      </c>
      <c r="P46" s="5">
        <f t="shared" si="13"/>
        <v>63.00129366106078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226</v>
      </c>
      <c r="M47" s="9">
        <f t="shared" si="17"/>
        <v>261</v>
      </c>
      <c r="N47" s="5">
        <f t="shared" si="12"/>
        <v>0</v>
      </c>
      <c r="O47" s="11">
        <f t="shared" si="16"/>
        <v>236.8848641655886</v>
      </c>
      <c r="P47" s="5">
        <f t="shared" si="13"/>
        <v>63.00129366106078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B48" s="1">
        <v>1</v>
      </c>
      <c r="D48" s="1">
        <v>13</v>
      </c>
      <c r="E48" s="1">
        <v>6</v>
      </c>
      <c r="H48" s="1">
        <v>8</v>
      </c>
      <c r="I48" s="1">
        <v>11</v>
      </c>
      <c r="J48" s="9">
        <f t="shared" si="10"/>
        <v>18</v>
      </c>
      <c r="K48" s="9">
        <f t="shared" si="11"/>
        <v>19</v>
      </c>
      <c r="L48" s="9">
        <f t="shared" si="17"/>
        <v>244</v>
      </c>
      <c r="M48" s="9">
        <f t="shared" si="17"/>
        <v>280</v>
      </c>
      <c r="N48" s="5">
        <f t="shared" si="12"/>
        <v>17.997412677878394</v>
      </c>
      <c r="O48" s="11">
        <f t="shared" si="16"/>
        <v>254.882276843467</v>
      </c>
      <c r="P48" s="5">
        <f t="shared" si="13"/>
        <v>67.78783958602844</v>
      </c>
      <c r="Q48" s="9">
        <f t="shared" si="14"/>
        <v>1</v>
      </c>
      <c r="R48" s="9">
        <f t="shared" si="15"/>
        <v>38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244</v>
      </c>
      <c r="M49" s="9">
        <f t="shared" si="17"/>
        <v>280</v>
      </c>
      <c r="N49" s="5">
        <f t="shared" si="12"/>
        <v>0</v>
      </c>
      <c r="O49" s="11">
        <f t="shared" si="16"/>
        <v>254.882276843467</v>
      </c>
      <c r="P49" s="5">
        <f t="shared" si="13"/>
        <v>67.78783958602844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3</v>
      </c>
      <c r="E50" s="1">
        <v>1</v>
      </c>
      <c r="G50" s="1">
        <v>1</v>
      </c>
      <c r="H50" s="1">
        <v>1</v>
      </c>
      <c r="I50" s="1">
        <v>4</v>
      </c>
      <c r="J50" s="9">
        <f t="shared" si="10"/>
        <v>4</v>
      </c>
      <c r="K50" s="9">
        <f t="shared" si="11"/>
        <v>4</v>
      </c>
      <c r="L50" s="9">
        <f t="shared" si="17"/>
        <v>248</v>
      </c>
      <c r="M50" s="9">
        <f t="shared" si="17"/>
        <v>284</v>
      </c>
      <c r="N50" s="5">
        <f t="shared" si="12"/>
        <v>3.891332470892626</v>
      </c>
      <c r="O50" s="11">
        <f t="shared" si="16"/>
        <v>258.77360931435965</v>
      </c>
      <c r="P50" s="5">
        <f t="shared" si="13"/>
        <v>68.8227684346701</v>
      </c>
      <c r="Q50" s="9">
        <f t="shared" si="14"/>
        <v>1</v>
      </c>
      <c r="R50" s="9">
        <f t="shared" si="15"/>
        <v>9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248</v>
      </c>
      <c r="M51" s="9">
        <f t="shared" si="17"/>
        <v>284</v>
      </c>
      <c r="N51" s="5">
        <f t="shared" si="12"/>
        <v>0</v>
      </c>
      <c r="O51" s="11">
        <f t="shared" si="16"/>
        <v>258.77360931435965</v>
      </c>
      <c r="P51" s="5">
        <f t="shared" si="13"/>
        <v>68.8227684346701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5</v>
      </c>
      <c r="E52" s="9">
        <v>12</v>
      </c>
      <c r="F52" s="9"/>
      <c r="H52" s="9">
        <v>6</v>
      </c>
      <c r="I52" s="9">
        <v>11</v>
      </c>
      <c r="J52" s="9">
        <f t="shared" si="10"/>
        <v>17</v>
      </c>
      <c r="K52" s="9">
        <f t="shared" si="11"/>
        <v>17</v>
      </c>
      <c r="L52" s="9">
        <f t="shared" si="17"/>
        <v>265</v>
      </c>
      <c r="M52" s="9">
        <f t="shared" si="17"/>
        <v>301</v>
      </c>
      <c r="N52" s="5">
        <f t="shared" si="12"/>
        <v>16.53816300129366</v>
      </c>
      <c r="O52" s="11">
        <f t="shared" si="16"/>
        <v>275.3117723156533</v>
      </c>
      <c r="P52" s="5">
        <f t="shared" si="13"/>
        <v>73.22121604139713</v>
      </c>
      <c r="Q52" s="9">
        <f t="shared" si="14"/>
        <v>0</v>
      </c>
      <c r="R52" s="9">
        <f t="shared" si="15"/>
        <v>34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265</v>
      </c>
      <c r="M53" s="9">
        <f t="shared" si="17"/>
        <v>301</v>
      </c>
      <c r="N53" s="5">
        <f t="shared" si="12"/>
        <v>0</v>
      </c>
      <c r="O53" s="11">
        <f t="shared" si="16"/>
        <v>275.3117723156533</v>
      </c>
      <c r="P53" s="5">
        <f t="shared" si="13"/>
        <v>73.22121604139713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>
        <v>7</v>
      </c>
      <c r="E54" s="9">
        <v>1</v>
      </c>
      <c r="H54" s="9">
        <v>1</v>
      </c>
      <c r="I54" s="9">
        <v>1</v>
      </c>
      <c r="J54" s="9">
        <f t="shared" si="10"/>
        <v>8</v>
      </c>
      <c r="K54" s="9">
        <f t="shared" si="11"/>
        <v>2</v>
      </c>
      <c r="L54" s="9">
        <f t="shared" si="17"/>
        <v>273</v>
      </c>
      <c r="M54" s="9">
        <f t="shared" si="17"/>
        <v>303</v>
      </c>
      <c r="N54" s="5">
        <f t="shared" si="12"/>
        <v>4.864165588615783</v>
      </c>
      <c r="O54" s="11">
        <f t="shared" si="16"/>
        <v>280.17593790426906</v>
      </c>
      <c r="P54" s="5">
        <f t="shared" si="13"/>
        <v>74.5148771021992</v>
      </c>
      <c r="Q54" s="9">
        <f t="shared" si="14"/>
        <v>0</v>
      </c>
      <c r="R54" s="9">
        <f t="shared" si="15"/>
        <v>10</v>
      </c>
    </row>
    <row r="55" spans="1:18" ht="12.75">
      <c r="A55" s="19">
        <v>32798</v>
      </c>
      <c r="J55" s="9">
        <f t="shared" si="10"/>
        <v>0</v>
      </c>
      <c r="K55" s="9">
        <f t="shared" si="11"/>
        <v>0</v>
      </c>
      <c r="L55" s="9">
        <f t="shared" si="17"/>
        <v>273</v>
      </c>
      <c r="M55" s="9">
        <f t="shared" si="17"/>
        <v>303</v>
      </c>
      <c r="N55" s="5">
        <f t="shared" si="12"/>
        <v>0</v>
      </c>
      <c r="O55" s="11">
        <f t="shared" si="16"/>
        <v>280.17593790426906</v>
      </c>
      <c r="P55" s="5">
        <f t="shared" si="13"/>
        <v>74.5148771021992</v>
      </c>
      <c r="Q55" s="9">
        <f t="shared" si="14"/>
        <v>0</v>
      </c>
      <c r="R55" s="9">
        <f t="shared" si="15"/>
        <v>0</v>
      </c>
    </row>
    <row r="56" spans="1:18" ht="12.75">
      <c r="A56" s="19">
        <v>32799</v>
      </c>
      <c r="B56" s="1">
        <v>1</v>
      </c>
      <c r="D56" s="1">
        <v>3</v>
      </c>
      <c r="E56" s="1">
        <v>2</v>
      </c>
      <c r="H56" s="1">
        <v>1</v>
      </c>
      <c r="I56" s="1">
        <v>1</v>
      </c>
      <c r="J56" s="9">
        <f t="shared" si="10"/>
        <v>4</v>
      </c>
      <c r="K56" s="9">
        <f t="shared" si="11"/>
        <v>2</v>
      </c>
      <c r="L56" s="9">
        <f t="shared" si="17"/>
        <v>277</v>
      </c>
      <c r="M56" s="9">
        <f t="shared" si="17"/>
        <v>305</v>
      </c>
      <c r="N56" s="5">
        <f t="shared" si="12"/>
        <v>2.9184993531694694</v>
      </c>
      <c r="O56" s="11">
        <f t="shared" si="16"/>
        <v>283.0944372574385</v>
      </c>
      <c r="P56" s="5">
        <f t="shared" si="13"/>
        <v>75.29107373868044</v>
      </c>
      <c r="Q56" s="9">
        <f t="shared" si="14"/>
        <v>1</v>
      </c>
      <c r="R56" s="9">
        <f t="shared" si="15"/>
        <v>7</v>
      </c>
    </row>
    <row r="57" spans="1:18" ht="12.75">
      <c r="A57" s="19">
        <v>32800</v>
      </c>
      <c r="J57" s="9">
        <f t="shared" si="10"/>
        <v>0</v>
      </c>
      <c r="K57" s="9">
        <f t="shared" si="11"/>
        <v>0</v>
      </c>
      <c r="L57" s="9">
        <f t="shared" si="17"/>
        <v>277</v>
      </c>
      <c r="M57" s="9">
        <f t="shared" si="17"/>
        <v>305</v>
      </c>
      <c r="N57" s="5">
        <f t="shared" si="12"/>
        <v>0</v>
      </c>
      <c r="O57" s="11">
        <f t="shared" si="16"/>
        <v>283.0944372574385</v>
      </c>
      <c r="P57" s="5">
        <f t="shared" si="13"/>
        <v>75.29107373868044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277</v>
      </c>
      <c r="M58" s="9">
        <f t="shared" si="17"/>
        <v>305</v>
      </c>
      <c r="N58" s="5">
        <f t="shared" si="12"/>
        <v>0</v>
      </c>
      <c r="O58" s="11">
        <f t="shared" si="16"/>
        <v>283.0944372574385</v>
      </c>
      <c r="P58" s="5">
        <f t="shared" si="13"/>
        <v>75.29107373868044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D59" s="1">
        <v>16</v>
      </c>
      <c r="E59" s="1">
        <v>4</v>
      </c>
      <c r="H59" s="1">
        <v>7</v>
      </c>
      <c r="I59" s="1">
        <v>5</v>
      </c>
      <c r="J59" s="9">
        <f t="shared" si="10"/>
        <v>20</v>
      </c>
      <c r="K59" s="9">
        <f t="shared" si="11"/>
        <v>12</v>
      </c>
      <c r="L59" s="9">
        <f t="shared" si="17"/>
        <v>297</v>
      </c>
      <c r="M59" s="9">
        <f t="shared" si="17"/>
        <v>317</v>
      </c>
      <c r="N59" s="5">
        <f t="shared" si="12"/>
        <v>15.565329883570504</v>
      </c>
      <c r="O59" s="11">
        <f t="shared" si="16"/>
        <v>298.659767141009</v>
      </c>
      <c r="P59" s="5">
        <f t="shared" si="13"/>
        <v>79.43078913324705</v>
      </c>
      <c r="Q59" s="9">
        <f t="shared" si="14"/>
        <v>0</v>
      </c>
      <c r="R59" s="9">
        <f t="shared" si="15"/>
        <v>32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297</v>
      </c>
      <c r="M60" s="9">
        <f t="shared" si="17"/>
        <v>317</v>
      </c>
      <c r="N60" s="5">
        <f t="shared" si="12"/>
        <v>0</v>
      </c>
      <c r="O60" s="11">
        <f t="shared" si="16"/>
        <v>298.659767141009</v>
      </c>
      <c r="P60" s="5">
        <f t="shared" si="13"/>
        <v>79.43078913324705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297</v>
      </c>
      <c r="M61" s="9">
        <f t="shared" si="17"/>
        <v>317</v>
      </c>
      <c r="N61" s="5">
        <f t="shared" si="12"/>
        <v>0</v>
      </c>
      <c r="O61" s="11">
        <f t="shared" si="16"/>
        <v>298.659767141009</v>
      </c>
      <c r="P61" s="5">
        <f t="shared" si="13"/>
        <v>79.43078913324705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C62" s="1">
        <v>1</v>
      </c>
      <c r="D62" s="1">
        <v>14</v>
      </c>
      <c r="E62" s="1">
        <v>11</v>
      </c>
      <c r="F62" s="1">
        <v>1</v>
      </c>
      <c r="H62" s="1">
        <v>9</v>
      </c>
      <c r="I62" s="1">
        <v>15</v>
      </c>
      <c r="J62" s="9">
        <f t="shared" si="10"/>
        <v>24</v>
      </c>
      <c r="K62" s="9">
        <f t="shared" si="11"/>
        <v>23</v>
      </c>
      <c r="L62" s="9">
        <f t="shared" si="17"/>
        <v>321</v>
      </c>
      <c r="M62" s="9">
        <f t="shared" si="17"/>
        <v>340</v>
      </c>
      <c r="N62" s="5">
        <f t="shared" si="12"/>
        <v>22.861578266494178</v>
      </c>
      <c r="O62" s="11">
        <f t="shared" si="16"/>
        <v>321.5213454075032</v>
      </c>
      <c r="P62" s="5">
        <f t="shared" si="13"/>
        <v>85.51099611901678</v>
      </c>
      <c r="Q62" s="9">
        <f t="shared" si="14"/>
        <v>2</v>
      </c>
      <c r="R62" s="9">
        <f t="shared" si="15"/>
        <v>49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321</v>
      </c>
      <c r="M63" s="9">
        <f t="shared" si="17"/>
        <v>340</v>
      </c>
      <c r="N63" s="5">
        <f t="shared" si="12"/>
        <v>0</v>
      </c>
      <c r="O63" s="11">
        <f t="shared" si="16"/>
        <v>321.5213454075032</v>
      </c>
      <c r="P63" s="5">
        <f t="shared" si="13"/>
        <v>85.51099611901678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B64" s="1">
        <v>1</v>
      </c>
      <c r="D64" s="1">
        <v>4</v>
      </c>
      <c r="E64" s="1">
        <v>3</v>
      </c>
      <c r="H64" s="1">
        <v>1</v>
      </c>
      <c r="I64" s="1">
        <v>7</v>
      </c>
      <c r="J64" s="9">
        <f t="shared" si="10"/>
        <v>6</v>
      </c>
      <c r="K64" s="9">
        <f t="shared" si="11"/>
        <v>8</v>
      </c>
      <c r="L64" s="9">
        <f t="shared" si="17"/>
        <v>327</v>
      </c>
      <c r="M64" s="9">
        <f t="shared" si="17"/>
        <v>348</v>
      </c>
      <c r="N64" s="5">
        <f t="shared" si="12"/>
        <v>6.809831824062096</v>
      </c>
      <c r="O64" s="11">
        <f t="shared" si="16"/>
        <v>328.3311772315653</v>
      </c>
      <c r="P64" s="5">
        <f t="shared" si="13"/>
        <v>87.32212160413968</v>
      </c>
      <c r="Q64" s="9">
        <f t="shared" si="14"/>
        <v>1</v>
      </c>
      <c r="R64" s="9">
        <f t="shared" si="15"/>
        <v>15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327</v>
      </c>
      <c r="M65" s="9">
        <f t="shared" si="18"/>
        <v>348</v>
      </c>
      <c r="N65" s="5">
        <f t="shared" si="12"/>
        <v>0</v>
      </c>
      <c r="O65" s="11">
        <f t="shared" si="16"/>
        <v>328.3311772315653</v>
      </c>
      <c r="P65" s="5">
        <f t="shared" si="13"/>
        <v>87.32212160413968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C66" s="9"/>
      <c r="D66" s="9">
        <v>3</v>
      </c>
      <c r="E66" s="9">
        <v>3</v>
      </c>
      <c r="G66" s="9"/>
      <c r="H66" s="9">
        <v>1</v>
      </c>
      <c r="I66" s="9">
        <v>4</v>
      </c>
      <c r="J66" s="9">
        <f t="shared" si="10"/>
        <v>6</v>
      </c>
      <c r="K66" s="9">
        <f t="shared" si="11"/>
        <v>5</v>
      </c>
      <c r="L66" s="9">
        <f t="shared" si="18"/>
        <v>333</v>
      </c>
      <c r="M66" s="9">
        <f t="shared" si="18"/>
        <v>353</v>
      </c>
      <c r="N66" s="5">
        <f t="shared" si="12"/>
        <v>5.350582147477361</v>
      </c>
      <c r="O66" s="11">
        <f t="shared" si="16"/>
        <v>333.68175937904266</v>
      </c>
      <c r="P66" s="5">
        <f t="shared" si="13"/>
        <v>88.74514877102195</v>
      </c>
      <c r="Q66" s="9">
        <f t="shared" si="14"/>
        <v>0</v>
      </c>
      <c r="R66" s="9">
        <f t="shared" si="15"/>
        <v>11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333</v>
      </c>
      <c r="M67" s="9">
        <f t="shared" si="18"/>
        <v>353</v>
      </c>
      <c r="N67" s="5">
        <f t="shared" si="12"/>
        <v>0</v>
      </c>
      <c r="O67" s="11">
        <f t="shared" si="16"/>
        <v>333.68175937904266</v>
      </c>
      <c r="P67" s="5">
        <f t="shared" si="13"/>
        <v>88.74514877102195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333</v>
      </c>
      <c r="M68" s="9">
        <f t="shared" si="18"/>
        <v>353</v>
      </c>
      <c r="N68" s="5">
        <f aca="true" t="shared" si="21" ref="N68:N101">(+J68+K68)*($J$103/($J$103+$K$103))</f>
        <v>0</v>
      </c>
      <c r="O68" s="11">
        <f t="shared" si="16"/>
        <v>333.68175937904266</v>
      </c>
      <c r="P68" s="5">
        <f aca="true" t="shared" si="22" ref="P68:P101">O68*100/$N$103</f>
        <v>88.74514877102195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B69" s="1">
        <v>2</v>
      </c>
      <c r="D69" s="1">
        <v>1</v>
      </c>
      <c r="F69" s="1">
        <v>1</v>
      </c>
      <c r="G69" s="1">
        <v>2</v>
      </c>
      <c r="H69" s="1">
        <v>2</v>
      </c>
      <c r="I69" s="1">
        <v>3</v>
      </c>
      <c r="J69" s="9">
        <f t="shared" si="19"/>
        <v>-1</v>
      </c>
      <c r="K69" s="9">
        <f t="shared" si="20"/>
        <v>2</v>
      </c>
      <c r="L69" s="9">
        <f t="shared" si="18"/>
        <v>332</v>
      </c>
      <c r="M69" s="9">
        <f t="shared" si="18"/>
        <v>355</v>
      </c>
      <c r="N69" s="5">
        <f t="shared" si="21"/>
        <v>0.48641655886157825</v>
      </c>
      <c r="O69" s="11">
        <f aca="true" t="shared" si="25" ref="O69:O101">O68+N69</f>
        <v>334.16817593790427</v>
      </c>
      <c r="P69" s="5">
        <f t="shared" si="22"/>
        <v>88.87451487710216</v>
      </c>
      <c r="Q69" s="9">
        <f t="shared" si="23"/>
        <v>5</v>
      </c>
      <c r="R69" s="9">
        <f t="shared" si="24"/>
        <v>6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332</v>
      </c>
      <c r="M70" s="9">
        <f t="shared" si="18"/>
        <v>355</v>
      </c>
      <c r="N70" s="5">
        <f t="shared" si="21"/>
        <v>0</v>
      </c>
      <c r="O70" s="11">
        <f t="shared" si="25"/>
        <v>334.16817593790427</v>
      </c>
      <c r="P70" s="5">
        <f t="shared" si="22"/>
        <v>88.87451487710216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J71" s="9">
        <f t="shared" si="19"/>
        <v>0</v>
      </c>
      <c r="K71" s="9">
        <f t="shared" si="20"/>
        <v>0</v>
      </c>
      <c r="L71" s="9">
        <f t="shared" si="18"/>
        <v>332</v>
      </c>
      <c r="M71" s="9">
        <f t="shared" si="18"/>
        <v>355</v>
      </c>
      <c r="N71" s="5">
        <f t="shared" si="21"/>
        <v>0</v>
      </c>
      <c r="O71" s="11">
        <f t="shared" si="25"/>
        <v>334.16817593790427</v>
      </c>
      <c r="P71" s="5">
        <f t="shared" si="22"/>
        <v>88.87451487710216</v>
      </c>
      <c r="Q71" s="9">
        <f t="shared" si="23"/>
        <v>0</v>
      </c>
      <c r="R71" s="9">
        <f t="shared" si="24"/>
        <v>0</v>
      </c>
    </row>
    <row r="72" spans="1:18" ht="12.75">
      <c r="A72" s="19">
        <v>32815</v>
      </c>
      <c r="D72" s="1">
        <v>3</v>
      </c>
      <c r="E72" s="1">
        <v>3</v>
      </c>
      <c r="F72" s="1">
        <v>1</v>
      </c>
      <c r="G72" s="1">
        <v>1</v>
      </c>
      <c r="I72" s="1">
        <v>4</v>
      </c>
      <c r="J72" s="9">
        <f t="shared" si="19"/>
        <v>6</v>
      </c>
      <c r="K72" s="9">
        <f t="shared" si="20"/>
        <v>2</v>
      </c>
      <c r="L72" s="9">
        <f t="shared" si="18"/>
        <v>338</v>
      </c>
      <c r="M72" s="9">
        <f t="shared" si="18"/>
        <v>357</v>
      </c>
      <c r="N72" s="5">
        <f t="shared" si="21"/>
        <v>3.891332470892626</v>
      </c>
      <c r="O72" s="11">
        <f t="shared" si="25"/>
        <v>338.0595084087969</v>
      </c>
      <c r="P72" s="5">
        <f t="shared" si="22"/>
        <v>89.90944372574383</v>
      </c>
      <c r="Q72" s="9">
        <f t="shared" si="23"/>
        <v>2</v>
      </c>
      <c r="R72" s="9">
        <f t="shared" si="24"/>
        <v>10</v>
      </c>
    </row>
    <row r="73" spans="1:18" ht="12.75">
      <c r="A73" s="19">
        <v>32816</v>
      </c>
      <c r="B73" s="1">
        <v>1</v>
      </c>
      <c r="D73" s="1">
        <v>1</v>
      </c>
      <c r="E73" s="9">
        <v>1</v>
      </c>
      <c r="I73" s="9"/>
      <c r="J73" s="9">
        <f t="shared" si="19"/>
        <v>1</v>
      </c>
      <c r="K73" s="9">
        <f t="shared" si="20"/>
        <v>0</v>
      </c>
      <c r="L73" s="9">
        <f t="shared" si="18"/>
        <v>339</v>
      </c>
      <c r="M73" s="9">
        <f t="shared" si="18"/>
        <v>357</v>
      </c>
      <c r="N73" s="5">
        <f t="shared" si="21"/>
        <v>0.48641655886157825</v>
      </c>
      <c r="O73" s="11">
        <f t="shared" si="25"/>
        <v>338.5459249676585</v>
      </c>
      <c r="P73" s="5">
        <f t="shared" si="22"/>
        <v>90.03880983182404</v>
      </c>
      <c r="Q73" s="9">
        <f t="shared" si="23"/>
        <v>1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339</v>
      </c>
      <c r="M74" s="9">
        <f t="shared" si="18"/>
        <v>357</v>
      </c>
      <c r="N74" s="5">
        <f t="shared" si="21"/>
        <v>0</v>
      </c>
      <c r="O74" s="11">
        <f t="shared" si="25"/>
        <v>338.5459249676585</v>
      </c>
      <c r="P74" s="5">
        <f t="shared" si="22"/>
        <v>90.03880983182404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339</v>
      </c>
      <c r="M75" s="9">
        <f t="shared" si="18"/>
        <v>357</v>
      </c>
      <c r="N75" s="5">
        <f t="shared" si="21"/>
        <v>0</v>
      </c>
      <c r="O75" s="11">
        <f t="shared" si="25"/>
        <v>338.5459249676585</v>
      </c>
      <c r="P75" s="5">
        <f t="shared" si="22"/>
        <v>90.03880983182404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6</v>
      </c>
      <c r="E76" s="1">
        <v>1</v>
      </c>
      <c r="I76" s="1">
        <v>2</v>
      </c>
      <c r="J76" s="9">
        <f t="shared" si="19"/>
        <v>7</v>
      </c>
      <c r="K76" s="9">
        <f t="shared" si="20"/>
        <v>2</v>
      </c>
      <c r="L76" s="9">
        <f t="shared" si="18"/>
        <v>346</v>
      </c>
      <c r="M76" s="9">
        <f t="shared" si="18"/>
        <v>359</v>
      </c>
      <c r="N76" s="5">
        <f t="shared" si="21"/>
        <v>4.377749029754204</v>
      </c>
      <c r="O76" s="11">
        <f t="shared" si="25"/>
        <v>342.9236739974127</v>
      </c>
      <c r="P76" s="5">
        <f t="shared" si="22"/>
        <v>91.20310478654591</v>
      </c>
      <c r="Q76" s="9">
        <f t="shared" si="23"/>
        <v>0</v>
      </c>
      <c r="R76" s="9">
        <f t="shared" si="24"/>
        <v>9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346</v>
      </c>
      <c r="M77" s="9">
        <f t="shared" si="18"/>
        <v>359</v>
      </c>
      <c r="N77" s="5">
        <f t="shared" si="21"/>
        <v>0</v>
      </c>
      <c r="O77" s="11">
        <f t="shared" si="25"/>
        <v>342.9236739974127</v>
      </c>
      <c r="P77" s="5">
        <f t="shared" si="22"/>
        <v>91.20310478654591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346</v>
      </c>
      <c r="M78" s="9">
        <f t="shared" si="18"/>
        <v>359</v>
      </c>
      <c r="N78" s="5">
        <f t="shared" si="21"/>
        <v>0</v>
      </c>
      <c r="O78" s="11">
        <f t="shared" si="25"/>
        <v>342.9236739974127</v>
      </c>
      <c r="P78" s="5">
        <f t="shared" si="22"/>
        <v>91.20310478654591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B79" s="1">
        <v>1</v>
      </c>
      <c r="D79" s="1">
        <v>2</v>
      </c>
      <c r="E79" s="1">
        <v>3</v>
      </c>
      <c r="H79" s="1">
        <v>1</v>
      </c>
      <c r="I79" s="1">
        <v>2</v>
      </c>
      <c r="J79" s="9">
        <f t="shared" si="19"/>
        <v>4</v>
      </c>
      <c r="K79" s="9">
        <f t="shared" si="20"/>
        <v>3</v>
      </c>
      <c r="L79" s="9">
        <f t="shared" si="18"/>
        <v>350</v>
      </c>
      <c r="M79" s="9">
        <f t="shared" si="18"/>
        <v>362</v>
      </c>
      <c r="N79" s="5">
        <f t="shared" si="21"/>
        <v>3.404915912031048</v>
      </c>
      <c r="O79" s="11">
        <f t="shared" si="25"/>
        <v>346.3285899094438</v>
      </c>
      <c r="P79" s="5">
        <f t="shared" si="22"/>
        <v>92.10866752910735</v>
      </c>
      <c r="Q79" s="9">
        <f t="shared" si="23"/>
        <v>1</v>
      </c>
      <c r="R79" s="9">
        <f t="shared" si="24"/>
        <v>8</v>
      </c>
    </row>
    <row r="80" spans="1:18" ht="12.75">
      <c r="A80" s="19">
        <v>32823</v>
      </c>
      <c r="D80" s="1">
        <v>3</v>
      </c>
      <c r="E80" s="1">
        <v>1</v>
      </c>
      <c r="I80" s="1">
        <v>2</v>
      </c>
      <c r="J80" s="9">
        <f t="shared" si="19"/>
        <v>4</v>
      </c>
      <c r="K80" s="9">
        <f t="shared" si="20"/>
        <v>2</v>
      </c>
      <c r="L80" s="9">
        <f t="shared" si="18"/>
        <v>354</v>
      </c>
      <c r="M80" s="9">
        <f t="shared" si="18"/>
        <v>364</v>
      </c>
      <c r="N80" s="5">
        <f t="shared" si="21"/>
        <v>2.9184993531694694</v>
      </c>
      <c r="O80" s="11">
        <f t="shared" si="25"/>
        <v>349.24708926261326</v>
      </c>
      <c r="P80" s="5">
        <f t="shared" si="22"/>
        <v>92.8848641655886</v>
      </c>
      <c r="Q80" s="9">
        <f t="shared" si="23"/>
        <v>0</v>
      </c>
      <c r="R80" s="9">
        <f t="shared" si="24"/>
        <v>6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354</v>
      </c>
      <c r="M81" s="9">
        <f t="shared" si="18"/>
        <v>364</v>
      </c>
      <c r="N81" s="5">
        <f t="shared" si="21"/>
        <v>0</v>
      </c>
      <c r="O81" s="11">
        <f t="shared" si="25"/>
        <v>349.24708926261326</v>
      </c>
      <c r="P81" s="5">
        <f t="shared" si="22"/>
        <v>92.8848641655886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354</v>
      </c>
      <c r="M82" s="9">
        <f t="shared" si="18"/>
        <v>364</v>
      </c>
      <c r="N82" s="5">
        <f t="shared" si="21"/>
        <v>0</v>
      </c>
      <c r="O82" s="11">
        <f t="shared" si="25"/>
        <v>349.24708926261326</v>
      </c>
      <c r="P82" s="5">
        <f t="shared" si="22"/>
        <v>92.8848641655886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J83" s="9">
        <f t="shared" si="19"/>
        <v>0</v>
      </c>
      <c r="K83" s="9">
        <f t="shared" si="20"/>
        <v>0</v>
      </c>
      <c r="L83" s="9">
        <f t="shared" si="18"/>
        <v>354</v>
      </c>
      <c r="M83" s="9">
        <f t="shared" si="18"/>
        <v>364</v>
      </c>
      <c r="N83" s="5">
        <f t="shared" si="21"/>
        <v>0</v>
      </c>
      <c r="O83" s="11">
        <f t="shared" si="25"/>
        <v>349.24708926261326</v>
      </c>
      <c r="P83" s="5">
        <f t="shared" si="22"/>
        <v>92.8848641655886</v>
      </c>
      <c r="Q83" s="9">
        <f t="shared" si="23"/>
        <v>0</v>
      </c>
      <c r="R83" s="9">
        <f t="shared" si="24"/>
        <v>0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354</v>
      </c>
      <c r="M84" s="9">
        <f t="shared" si="18"/>
        <v>364</v>
      </c>
      <c r="N84" s="5">
        <f t="shared" si="21"/>
        <v>0</v>
      </c>
      <c r="O84" s="11">
        <f t="shared" si="25"/>
        <v>349.24708926261326</v>
      </c>
      <c r="P84" s="5">
        <f t="shared" si="22"/>
        <v>92.8848641655886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355</v>
      </c>
      <c r="M85" s="9">
        <f t="shared" si="26"/>
        <v>364</v>
      </c>
      <c r="N85" s="5">
        <f t="shared" si="21"/>
        <v>0.48641655886157825</v>
      </c>
      <c r="O85" s="11">
        <f t="shared" si="25"/>
        <v>349.73350582147486</v>
      </c>
      <c r="P85" s="5">
        <f t="shared" si="22"/>
        <v>93.01423027166881</v>
      </c>
      <c r="Q85" s="9">
        <f t="shared" si="23"/>
        <v>0</v>
      </c>
      <c r="R85" s="9">
        <f t="shared" si="24"/>
        <v>1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355</v>
      </c>
      <c r="M86" s="9">
        <f t="shared" si="26"/>
        <v>364</v>
      </c>
      <c r="N86" s="5">
        <f t="shared" si="21"/>
        <v>0</v>
      </c>
      <c r="O86" s="11">
        <f t="shared" si="25"/>
        <v>349.73350582147486</v>
      </c>
      <c r="P86" s="5">
        <f t="shared" si="22"/>
        <v>93.01423027166881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1</v>
      </c>
      <c r="E87" s="9">
        <v>2</v>
      </c>
      <c r="F87" s="9"/>
      <c r="G87" s="9"/>
      <c r="H87" s="9"/>
      <c r="I87" s="9">
        <v>1</v>
      </c>
      <c r="J87" s="9">
        <f t="shared" si="19"/>
        <v>3</v>
      </c>
      <c r="K87" s="9">
        <f t="shared" si="20"/>
        <v>1</v>
      </c>
      <c r="L87" s="9">
        <f t="shared" si="26"/>
        <v>358</v>
      </c>
      <c r="M87" s="9">
        <f t="shared" si="26"/>
        <v>365</v>
      </c>
      <c r="N87" s="5">
        <f t="shared" si="21"/>
        <v>1.945666235446313</v>
      </c>
      <c r="O87" s="11">
        <f t="shared" si="25"/>
        <v>351.6791720569212</v>
      </c>
      <c r="P87" s="5">
        <f t="shared" si="22"/>
        <v>93.53169469598964</v>
      </c>
      <c r="Q87" s="9">
        <f t="shared" si="23"/>
        <v>0</v>
      </c>
      <c r="R87" s="9">
        <f t="shared" si="24"/>
        <v>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358</v>
      </c>
      <c r="M88" s="9">
        <f t="shared" si="26"/>
        <v>365</v>
      </c>
      <c r="N88" s="5">
        <f t="shared" si="21"/>
        <v>0</v>
      </c>
      <c r="O88" s="11">
        <f t="shared" si="25"/>
        <v>351.6791720569212</v>
      </c>
      <c r="P88" s="5">
        <f t="shared" si="22"/>
        <v>93.53169469598964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358</v>
      </c>
      <c r="M89" s="9">
        <f t="shared" si="26"/>
        <v>365</v>
      </c>
      <c r="N89" s="5">
        <f t="shared" si="21"/>
        <v>0</v>
      </c>
      <c r="O89" s="11">
        <f t="shared" si="25"/>
        <v>351.6791720569212</v>
      </c>
      <c r="P89" s="5">
        <f t="shared" si="22"/>
        <v>93.53169469598964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8</v>
      </c>
      <c r="E90" s="1">
        <v>4</v>
      </c>
      <c r="H90" s="1">
        <v>6</v>
      </c>
      <c r="I90" s="1">
        <v>12</v>
      </c>
      <c r="J90" s="9">
        <f t="shared" si="19"/>
        <v>12</v>
      </c>
      <c r="K90" s="9">
        <f t="shared" si="20"/>
        <v>18</v>
      </c>
      <c r="L90" s="9">
        <f t="shared" si="26"/>
        <v>370</v>
      </c>
      <c r="M90" s="9">
        <f t="shared" si="26"/>
        <v>383</v>
      </c>
      <c r="N90" s="5">
        <f t="shared" si="21"/>
        <v>14.592496765847347</v>
      </c>
      <c r="O90" s="11">
        <f t="shared" si="25"/>
        <v>366.2716688227685</v>
      </c>
      <c r="P90" s="5">
        <f t="shared" si="22"/>
        <v>97.41267787839584</v>
      </c>
      <c r="Q90" s="9">
        <f t="shared" si="23"/>
        <v>0</v>
      </c>
      <c r="R90" s="9">
        <f t="shared" si="24"/>
        <v>30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370</v>
      </c>
      <c r="M91" s="9">
        <f t="shared" si="26"/>
        <v>383</v>
      </c>
      <c r="N91" s="5">
        <f t="shared" si="21"/>
        <v>0</v>
      </c>
      <c r="O91" s="11">
        <f t="shared" si="25"/>
        <v>366.2716688227685</v>
      </c>
      <c r="P91" s="5">
        <f t="shared" si="22"/>
        <v>97.41267787839584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C92" s="1">
        <v>1</v>
      </c>
      <c r="E92" s="1">
        <v>1</v>
      </c>
      <c r="J92" s="9">
        <f t="shared" si="19"/>
        <v>0</v>
      </c>
      <c r="K92" s="9">
        <f t="shared" si="20"/>
        <v>0</v>
      </c>
      <c r="L92" s="9">
        <f t="shared" si="26"/>
        <v>370</v>
      </c>
      <c r="M92" s="9">
        <f t="shared" si="26"/>
        <v>383</v>
      </c>
      <c r="N92" s="5">
        <f t="shared" si="21"/>
        <v>0</v>
      </c>
      <c r="O92" s="11">
        <f t="shared" si="25"/>
        <v>366.2716688227685</v>
      </c>
      <c r="P92" s="5">
        <f t="shared" si="22"/>
        <v>97.41267787839584</v>
      </c>
      <c r="Q92" s="9">
        <f t="shared" si="23"/>
        <v>1</v>
      </c>
      <c r="R92" s="9">
        <f t="shared" si="24"/>
        <v>1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370</v>
      </c>
      <c r="M93" s="9">
        <f t="shared" si="26"/>
        <v>383</v>
      </c>
      <c r="N93" s="5">
        <f t="shared" si="21"/>
        <v>0</v>
      </c>
      <c r="O93" s="11">
        <f t="shared" si="25"/>
        <v>366.2716688227685</v>
      </c>
      <c r="P93" s="5">
        <f t="shared" si="22"/>
        <v>97.41267787839584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>
        <v>1</v>
      </c>
      <c r="I94" s="9">
        <v>2</v>
      </c>
      <c r="J94" s="9">
        <f t="shared" si="19"/>
        <v>0</v>
      </c>
      <c r="K94" s="9">
        <f t="shared" si="20"/>
        <v>3</v>
      </c>
      <c r="L94" s="9">
        <f t="shared" si="26"/>
        <v>370</v>
      </c>
      <c r="M94" s="9">
        <f t="shared" si="26"/>
        <v>386</v>
      </c>
      <c r="N94" s="5">
        <f t="shared" si="21"/>
        <v>1.4592496765847347</v>
      </c>
      <c r="O94" s="11">
        <f t="shared" si="25"/>
        <v>367.73091849935327</v>
      </c>
      <c r="P94" s="5">
        <f t="shared" si="22"/>
        <v>97.80077619663648</v>
      </c>
      <c r="Q94" s="9">
        <f t="shared" si="23"/>
        <v>0</v>
      </c>
      <c r="R94" s="9">
        <f t="shared" si="24"/>
        <v>3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370</v>
      </c>
      <c r="M95" s="9">
        <f t="shared" si="26"/>
        <v>386</v>
      </c>
      <c r="N95" s="5">
        <f t="shared" si="21"/>
        <v>0</v>
      </c>
      <c r="O95" s="11">
        <f t="shared" si="25"/>
        <v>367.73091849935327</v>
      </c>
      <c r="P95" s="5">
        <f t="shared" si="22"/>
        <v>97.80077619663648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J96" s="9">
        <f t="shared" si="19"/>
        <v>0</v>
      </c>
      <c r="K96" s="9">
        <f t="shared" si="20"/>
        <v>0</v>
      </c>
      <c r="L96" s="9">
        <f t="shared" si="26"/>
        <v>370</v>
      </c>
      <c r="M96" s="9">
        <f t="shared" si="26"/>
        <v>386</v>
      </c>
      <c r="N96" s="5">
        <f t="shared" si="21"/>
        <v>0</v>
      </c>
      <c r="O96" s="11">
        <f t="shared" si="25"/>
        <v>367.73091849935327</v>
      </c>
      <c r="P96" s="5">
        <f t="shared" si="22"/>
        <v>97.80077619663648</v>
      </c>
      <c r="Q96" s="9">
        <f t="shared" si="23"/>
        <v>0</v>
      </c>
      <c r="R96" s="9">
        <f t="shared" si="24"/>
        <v>0</v>
      </c>
    </row>
    <row r="97" spans="1:18" ht="12.75">
      <c r="A97" s="19">
        <v>32840</v>
      </c>
      <c r="D97" s="1">
        <v>3</v>
      </c>
      <c r="H97" s="1">
        <v>1</v>
      </c>
      <c r="I97" s="1">
        <v>8</v>
      </c>
      <c r="J97" s="9">
        <f t="shared" si="19"/>
        <v>3</v>
      </c>
      <c r="K97" s="9">
        <f t="shared" si="20"/>
        <v>9</v>
      </c>
      <c r="L97" s="9">
        <f t="shared" si="26"/>
        <v>373</v>
      </c>
      <c r="M97" s="9">
        <f t="shared" si="26"/>
        <v>395</v>
      </c>
      <c r="N97" s="5">
        <f t="shared" si="21"/>
        <v>5.836998706338939</v>
      </c>
      <c r="O97" s="11">
        <f t="shared" si="25"/>
        <v>373.5679172056922</v>
      </c>
      <c r="P97" s="5">
        <f t="shared" si="22"/>
        <v>99.35316946959897</v>
      </c>
      <c r="Q97" s="9">
        <f t="shared" si="23"/>
        <v>0</v>
      </c>
      <c r="R97" s="9">
        <f t="shared" si="24"/>
        <v>12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373</v>
      </c>
      <c r="M98" s="9">
        <f t="shared" si="26"/>
        <v>395</v>
      </c>
      <c r="N98" s="5">
        <f t="shared" si="21"/>
        <v>0</v>
      </c>
      <c r="O98" s="11">
        <f t="shared" si="25"/>
        <v>373.5679172056922</v>
      </c>
      <c r="P98" s="5">
        <f t="shared" si="22"/>
        <v>99.35316946959897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373</v>
      </c>
      <c r="M99" s="9">
        <f t="shared" si="26"/>
        <v>395</v>
      </c>
      <c r="N99" s="5">
        <f t="shared" si="21"/>
        <v>0</v>
      </c>
      <c r="O99" s="11">
        <f t="shared" si="25"/>
        <v>373.5679172056922</v>
      </c>
      <c r="P99" s="5">
        <f t="shared" si="22"/>
        <v>99.35316946959897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373</v>
      </c>
      <c r="M100" s="9">
        <f t="shared" si="26"/>
        <v>395</v>
      </c>
      <c r="N100" s="5">
        <f t="shared" si="21"/>
        <v>0</v>
      </c>
      <c r="O100" s="11">
        <f t="shared" si="25"/>
        <v>373.5679172056922</v>
      </c>
      <c r="P100" s="5">
        <f t="shared" si="22"/>
        <v>99.35316946959897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>
        <v>1</v>
      </c>
      <c r="E101" s="9">
        <v>2</v>
      </c>
      <c r="G101" s="9"/>
      <c r="H101" s="9"/>
      <c r="I101" s="9">
        <v>2</v>
      </c>
      <c r="J101" s="9">
        <f t="shared" si="19"/>
        <v>3</v>
      </c>
      <c r="K101" s="9">
        <f t="shared" si="20"/>
        <v>2</v>
      </c>
      <c r="L101" s="9">
        <f t="shared" si="26"/>
        <v>376</v>
      </c>
      <c r="M101" s="9">
        <f t="shared" si="26"/>
        <v>397</v>
      </c>
      <c r="N101" s="5">
        <f t="shared" si="21"/>
        <v>2.4320827943078913</v>
      </c>
      <c r="O101" s="11">
        <f t="shared" si="25"/>
        <v>376.0000000000001</v>
      </c>
      <c r="P101" s="5">
        <f t="shared" si="22"/>
        <v>100.00000000000001</v>
      </c>
      <c r="Q101" s="9">
        <f t="shared" si="23"/>
        <v>0</v>
      </c>
      <c r="R101" s="9">
        <f t="shared" si="24"/>
        <v>5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11</v>
      </c>
      <c r="C103" s="9">
        <f t="shared" si="27"/>
        <v>13</v>
      </c>
      <c r="D103" s="9">
        <f t="shared" si="27"/>
        <v>214</v>
      </c>
      <c r="E103" s="9">
        <f t="shared" si="27"/>
        <v>186</v>
      </c>
      <c r="F103" s="9">
        <f t="shared" si="27"/>
        <v>6</v>
      </c>
      <c r="G103" s="9">
        <f t="shared" si="27"/>
        <v>19</v>
      </c>
      <c r="H103" s="9">
        <f t="shared" si="27"/>
        <v>136</v>
      </c>
      <c r="I103" s="9">
        <f t="shared" si="27"/>
        <v>286</v>
      </c>
      <c r="J103" s="9">
        <f t="shared" si="27"/>
        <v>376</v>
      </c>
      <c r="K103" s="9">
        <f t="shared" si="27"/>
        <v>397</v>
      </c>
      <c r="N103" s="5">
        <f>SUM(N4:N101)</f>
        <v>376.0000000000001</v>
      </c>
      <c r="Q103" s="11">
        <f>SUM(Q4:Q101)</f>
        <v>49</v>
      </c>
      <c r="R103" s="11">
        <f>SUM(R4:R101)</f>
        <v>822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A1">
      <selection activeCell="I101" sqref="I10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687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629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8">
        <v>34573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8.513513513513512</v>
      </c>
      <c r="AA4" s="5">
        <f aca="true" t="shared" si="6" ref="AA4:AA17">Z4*100/$Z$18</f>
        <v>2.384737678855325</v>
      </c>
      <c r="AB4" s="11">
        <f>SUM(Q4:Q10)+SUM(R4:R10)</f>
        <v>23</v>
      </c>
      <c r="AC4" s="11">
        <f>100*SUM(R4:R10)/AB4</f>
        <v>82.6086956521739</v>
      </c>
    </row>
    <row r="5" spans="1:29" ht="15">
      <c r="A5" s="18">
        <v>34574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658</v>
      </c>
      <c r="W5"/>
      <c r="X5"/>
      <c r="Y5" s="1" t="s">
        <v>39</v>
      </c>
      <c r="Z5" s="11">
        <f>SUM(N11:N17)</f>
        <v>41.43243243243242</v>
      </c>
      <c r="AA5" s="5">
        <f t="shared" si="6"/>
        <v>11.60572337042925</v>
      </c>
      <c r="AB5" s="11">
        <f>SUM(Q11:Q17)+SUM(R11:R17)</f>
        <v>81</v>
      </c>
      <c r="AC5" s="11">
        <f>100*SUM(R11:R17)/AB5</f>
        <v>95.06172839506173</v>
      </c>
    </row>
    <row r="6" spans="1:29" ht="15">
      <c r="A6" s="18">
        <v>34575</v>
      </c>
      <c r="C6" s="1">
        <v>1</v>
      </c>
      <c r="D6" s="1">
        <v>1</v>
      </c>
      <c r="E6" s="1">
        <v>7</v>
      </c>
      <c r="G6" s="1">
        <v>1</v>
      </c>
      <c r="I6" s="1">
        <v>2</v>
      </c>
      <c r="J6" s="9">
        <f t="shared" si="0"/>
        <v>7</v>
      </c>
      <c r="K6" s="9">
        <f t="shared" si="1"/>
        <v>1</v>
      </c>
      <c r="L6" s="9">
        <f t="shared" si="7"/>
        <v>7</v>
      </c>
      <c r="M6" s="9">
        <f t="shared" si="7"/>
        <v>1</v>
      </c>
      <c r="N6" s="5">
        <f t="shared" si="2"/>
        <v>4.54054054054054</v>
      </c>
      <c r="O6" s="11">
        <f t="shared" si="8"/>
        <v>4.54054054054054</v>
      </c>
      <c r="P6" s="5">
        <f t="shared" si="3"/>
        <v>1.2718600953895074</v>
      </c>
      <c r="Q6" s="9">
        <f t="shared" si="4"/>
        <v>2</v>
      </c>
      <c r="R6" s="9">
        <f t="shared" si="5"/>
        <v>10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27.243243243243242</v>
      </c>
      <c r="AA6" s="5">
        <f t="shared" si="6"/>
        <v>7.631160572337041</v>
      </c>
      <c r="AB6" s="11">
        <f>SUM(Q18:Q24)+SUM(R18:R24)</f>
        <v>52</v>
      </c>
      <c r="AC6" s="11">
        <f>100*SUM(R18:R24)/AB6</f>
        <v>96.15384615384616</v>
      </c>
    </row>
    <row r="7" spans="1:29" ht="15">
      <c r="A7" s="18">
        <v>34576</v>
      </c>
      <c r="J7" s="9">
        <f t="shared" si="0"/>
        <v>0</v>
      </c>
      <c r="K7" s="9">
        <f t="shared" si="1"/>
        <v>0</v>
      </c>
      <c r="L7" s="9">
        <f t="shared" si="7"/>
        <v>7</v>
      </c>
      <c r="M7" s="9">
        <f t="shared" si="7"/>
        <v>1</v>
      </c>
      <c r="N7" s="5">
        <f t="shared" si="2"/>
        <v>0</v>
      </c>
      <c r="O7" s="11">
        <f t="shared" si="8"/>
        <v>4.54054054054054</v>
      </c>
      <c r="P7" s="5">
        <f t="shared" si="3"/>
        <v>1.2718600953895074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95.7787481804949</v>
      </c>
      <c r="W7"/>
      <c r="Y7" s="1" t="s">
        <v>43</v>
      </c>
      <c r="Z7" s="11">
        <f>SUM(N25:N31)</f>
        <v>49.945945945945944</v>
      </c>
      <c r="AA7" s="5">
        <f t="shared" si="6"/>
        <v>13.990461049284574</v>
      </c>
      <c r="AB7" s="11">
        <f>SUM(Q25:Q31)+SUM(R25:R31)</f>
        <v>90</v>
      </c>
      <c r="AC7" s="11">
        <f>100*SUM(R25:R31)/AB7</f>
        <v>98.88888888888889</v>
      </c>
    </row>
    <row r="8" spans="1:29" ht="15">
      <c r="A8" s="18">
        <v>34577</v>
      </c>
      <c r="D8" s="1">
        <v>1</v>
      </c>
      <c r="E8" s="1">
        <v>1</v>
      </c>
      <c r="F8" s="1">
        <v>1</v>
      </c>
      <c r="H8" s="1">
        <v>1</v>
      </c>
      <c r="I8" s="1">
        <v>2</v>
      </c>
      <c r="J8" s="9">
        <f t="shared" si="0"/>
        <v>2</v>
      </c>
      <c r="K8" s="9">
        <f t="shared" si="1"/>
        <v>2</v>
      </c>
      <c r="L8" s="9">
        <f t="shared" si="7"/>
        <v>9</v>
      </c>
      <c r="M8" s="9">
        <f t="shared" si="7"/>
        <v>3</v>
      </c>
      <c r="N8" s="5">
        <f t="shared" si="2"/>
        <v>2.27027027027027</v>
      </c>
      <c r="O8" s="11">
        <f t="shared" si="8"/>
        <v>6.8108108108108105</v>
      </c>
      <c r="P8" s="5">
        <f t="shared" si="3"/>
        <v>1.907790143084261</v>
      </c>
      <c r="Q8" s="9">
        <f t="shared" si="4"/>
        <v>1</v>
      </c>
      <c r="R8" s="9">
        <f t="shared" si="5"/>
        <v>5</v>
      </c>
      <c r="W8"/>
      <c r="X8" s="1" t="s">
        <v>44</v>
      </c>
      <c r="Z8" s="11">
        <f>SUM(N32:N38)</f>
        <v>57.89189189189189</v>
      </c>
      <c r="AA8" s="5">
        <f t="shared" si="6"/>
        <v>16.216216216216214</v>
      </c>
      <c r="AB8" s="11">
        <f>SUM(Q32:Q38)+SUM(R32:R38)</f>
        <v>110</v>
      </c>
      <c r="AC8" s="11">
        <f>100*SUM(R32:R38)/AB8</f>
        <v>96.36363636363636</v>
      </c>
    </row>
    <row r="9" spans="1:29" ht="15">
      <c r="A9" s="18">
        <v>34578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3</v>
      </c>
      <c r="N9" s="5">
        <f t="shared" si="2"/>
        <v>0</v>
      </c>
      <c r="O9" s="11">
        <f t="shared" si="8"/>
        <v>6.8108108108108105</v>
      </c>
      <c r="P9" s="5">
        <f t="shared" si="3"/>
        <v>1.907790143084261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47.10810810810811</v>
      </c>
      <c r="AA9" s="5">
        <f t="shared" si="6"/>
        <v>13.195548489666134</v>
      </c>
      <c r="AB9" s="11">
        <f>SUM(Q39:Q45)+SUM(R39:R45)</f>
        <v>95</v>
      </c>
      <c r="AC9" s="11">
        <f>100*SUM(R39:R45)/AB9</f>
        <v>93.6842105263158</v>
      </c>
    </row>
    <row r="10" spans="1:29" ht="15">
      <c r="A10" s="18">
        <v>34579</v>
      </c>
      <c r="B10" s="9"/>
      <c r="C10" s="9"/>
      <c r="D10" s="9"/>
      <c r="E10" s="9">
        <v>1</v>
      </c>
      <c r="F10" s="9"/>
      <c r="G10" s="9">
        <v>1</v>
      </c>
      <c r="H10" s="9">
        <v>1</v>
      </c>
      <c r="I10" s="9">
        <v>2</v>
      </c>
      <c r="J10" s="9">
        <f t="shared" si="0"/>
        <v>1</v>
      </c>
      <c r="K10" s="9">
        <f t="shared" si="1"/>
        <v>2</v>
      </c>
      <c r="L10" s="9">
        <f t="shared" si="7"/>
        <v>10</v>
      </c>
      <c r="M10" s="9">
        <f t="shared" si="7"/>
        <v>5</v>
      </c>
      <c r="N10" s="5">
        <f t="shared" si="2"/>
        <v>1.7027027027027026</v>
      </c>
      <c r="O10" s="11">
        <f t="shared" si="8"/>
        <v>8.513513513513512</v>
      </c>
      <c r="P10" s="5">
        <f t="shared" si="3"/>
        <v>2.384737678855326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63.70967741935484</v>
      </c>
      <c r="W10"/>
      <c r="X10" s="8" t="s">
        <v>47</v>
      </c>
      <c r="Z10" s="11">
        <f>SUM(N46:N52)</f>
        <v>21</v>
      </c>
      <c r="AA10" s="5">
        <f t="shared" si="6"/>
        <v>5.882352941176469</v>
      </c>
      <c r="AB10" s="11">
        <f>SUM(Q46:Q52)+SUM(R46:R52)</f>
        <v>41</v>
      </c>
      <c r="AC10" s="11">
        <f>100*SUM(R46:R52)/AB10</f>
        <v>95.1219512195122</v>
      </c>
    </row>
    <row r="11" spans="1:29" ht="15">
      <c r="A11" s="18">
        <v>34580</v>
      </c>
      <c r="J11" s="9">
        <f t="shared" si="0"/>
        <v>0</v>
      </c>
      <c r="K11" s="9">
        <f t="shared" si="1"/>
        <v>0</v>
      </c>
      <c r="L11" s="9">
        <f t="shared" si="7"/>
        <v>10</v>
      </c>
      <c r="M11" s="9">
        <f t="shared" si="7"/>
        <v>5</v>
      </c>
      <c r="N11" s="5">
        <f t="shared" si="2"/>
        <v>0</v>
      </c>
      <c r="O11" s="11">
        <f t="shared" si="8"/>
        <v>8.513513513513512</v>
      </c>
      <c r="P11" s="5">
        <f t="shared" si="3"/>
        <v>2.384737678855326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70.27972027972028</v>
      </c>
      <c r="W11"/>
      <c r="Y11" s="8" t="s">
        <v>49</v>
      </c>
      <c r="Z11" s="11">
        <f>SUM(N53:N59)</f>
        <v>26.108108108108105</v>
      </c>
      <c r="AA11" s="5">
        <f t="shared" si="6"/>
        <v>7.313195548489664</v>
      </c>
      <c r="AB11" s="11">
        <f>SUM(Q53:Q59)+SUM(R53:R59)</f>
        <v>50</v>
      </c>
      <c r="AC11" s="11">
        <f>100*SUM(R53:R59)/AB11</f>
        <v>96</v>
      </c>
    </row>
    <row r="12" spans="1:29" ht="15">
      <c r="A12" s="18">
        <v>34581</v>
      </c>
      <c r="D12" s="1">
        <v>1</v>
      </c>
      <c r="E12" s="1">
        <v>4</v>
      </c>
      <c r="I12" s="1">
        <v>2</v>
      </c>
      <c r="J12" s="9">
        <f t="shared" si="0"/>
        <v>5</v>
      </c>
      <c r="K12" s="9">
        <f t="shared" si="1"/>
        <v>2</v>
      </c>
      <c r="L12" s="9">
        <f t="shared" si="7"/>
        <v>15</v>
      </c>
      <c r="M12" s="9">
        <f t="shared" si="7"/>
        <v>7</v>
      </c>
      <c r="N12" s="5">
        <f t="shared" si="2"/>
        <v>3.972972972972973</v>
      </c>
      <c r="O12" s="11">
        <f t="shared" si="8"/>
        <v>12.486486486486484</v>
      </c>
      <c r="P12" s="5">
        <f t="shared" si="3"/>
        <v>3.497615262321144</v>
      </c>
      <c r="Q12" s="9">
        <f t="shared" si="4"/>
        <v>0</v>
      </c>
      <c r="R12" s="9">
        <f t="shared" si="5"/>
        <v>7</v>
      </c>
      <c r="U12" s="8" t="s">
        <v>50</v>
      </c>
      <c r="V12" s="5">
        <f>100*((E103+I103)/(E103+D103+I103+H103))</f>
        <v>66.56534954407294</v>
      </c>
      <c r="W12"/>
      <c r="X12" s="8" t="s">
        <v>51</v>
      </c>
      <c r="Z12" s="11">
        <f>SUM(N60:N66)</f>
        <v>11.918918918918918</v>
      </c>
      <c r="AA12" s="5">
        <f t="shared" si="6"/>
        <v>3.338632750397455</v>
      </c>
      <c r="AB12" s="11">
        <f>SUM(Q60:Q66)+SUM(R60:R66)</f>
        <v>23</v>
      </c>
      <c r="AC12" s="11">
        <f>100*SUM(R60:R66)/AB12</f>
        <v>95.65217391304348</v>
      </c>
    </row>
    <row r="13" spans="1:29" ht="15">
      <c r="A13" s="18">
        <v>34582</v>
      </c>
      <c r="J13" s="9">
        <f t="shared" si="0"/>
        <v>0</v>
      </c>
      <c r="K13" s="9">
        <f t="shared" si="1"/>
        <v>0</v>
      </c>
      <c r="L13" s="9">
        <f t="shared" si="7"/>
        <v>15</v>
      </c>
      <c r="M13" s="9">
        <f t="shared" si="7"/>
        <v>7</v>
      </c>
      <c r="N13" s="5">
        <f t="shared" si="2"/>
        <v>0</v>
      </c>
      <c r="O13" s="11">
        <f t="shared" si="8"/>
        <v>12.486486486486484</v>
      </c>
      <c r="P13" s="5">
        <f t="shared" si="3"/>
        <v>3.497615262321144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36.32432432432432</v>
      </c>
      <c r="AA13" s="5">
        <f t="shared" si="6"/>
        <v>10.174880763116056</v>
      </c>
      <c r="AB13" s="11">
        <f>SUM(Q67:Q73)+SUM(R67:R73)</f>
        <v>64</v>
      </c>
      <c r="AC13" s="11">
        <f>100*SUM(R67:R73)/AB13</f>
        <v>100</v>
      </c>
    </row>
    <row r="14" spans="1:29" ht="15">
      <c r="A14" s="18">
        <v>34583</v>
      </c>
      <c r="B14" s="9"/>
      <c r="C14" s="9">
        <v>1</v>
      </c>
      <c r="D14" s="9">
        <v>11</v>
      </c>
      <c r="E14" s="9">
        <v>13</v>
      </c>
      <c r="F14" s="9"/>
      <c r="G14" s="9">
        <v>1</v>
      </c>
      <c r="H14" s="9">
        <v>5</v>
      </c>
      <c r="I14" s="9">
        <v>12</v>
      </c>
      <c r="J14" s="9">
        <f t="shared" si="0"/>
        <v>23</v>
      </c>
      <c r="K14" s="9">
        <f t="shared" si="1"/>
        <v>16</v>
      </c>
      <c r="L14" s="9">
        <f t="shared" si="7"/>
        <v>38</v>
      </c>
      <c r="M14" s="9">
        <f t="shared" si="7"/>
        <v>23</v>
      </c>
      <c r="N14" s="5">
        <f t="shared" si="2"/>
        <v>22.135135135135133</v>
      </c>
      <c r="O14" s="11">
        <f t="shared" si="8"/>
        <v>34.621621621621614</v>
      </c>
      <c r="P14" s="5">
        <f t="shared" si="3"/>
        <v>9.697933227344992</v>
      </c>
      <c r="Q14" s="9">
        <f t="shared" si="4"/>
        <v>2</v>
      </c>
      <c r="R14" s="9">
        <f t="shared" si="5"/>
        <v>41</v>
      </c>
      <c r="T14" s="8"/>
      <c r="W14"/>
      <c r="X14" s="8" t="s">
        <v>53</v>
      </c>
      <c r="Z14" s="11">
        <f>SUM(N74:N80)</f>
        <v>9.648648648648647</v>
      </c>
      <c r="AA14" s="5">
        <f t="shared" si="6"/>
        <v>2.702702702702702</v>
      </c>
      <c r="AB14" s="11">
        <f>SUM(Q74:Q80)+SUM(R74:R80)</f>
        <v>17</v>
      </c>
      <c r="AC14" s="11">
        <f>100*SUM(R74:R80)/AB14</f>
        <v>100</v>
      </c>
    </row>
    <row r="15" spans="1:29" ht="15">
      <c r="A15" s="18">
        <v>34584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38</v>
      </c>
      <c r="M15" s="9">
        <f t="shared" si="7"/>
        <v>23</v>
      </c>
      <c r="N15" s="5">
        <f t="shared" si="2"/>
        <v>0</v>
      </c>
      <c r="O15" s="11">
        <f t="shared" si="8"/>
        <v>34.621621621621614</v>
      </c>
      <c r="P15" s="5">
        <f t="shared" si="3"/>
        <v>9.697933227344992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6.8108108108108105</v>
      </c>
      <c r="AA15" s="5">
        <f t="shared" si="6"/>
        <v>1.9077901430842603</v>
      </c>
      <c r="AB15" s="11">
        <f>SUM(Q81:Q87)+SUM(R81:R87)</f>
        <v>14</v>
      </c>
      <c r="AC15" s="11">
        <f>100*SUM(R81:R87)/AB15</f>
        <v>92.85714285714286</v>
      </c>
    </row>
    <row r="16" spans="1:29" ht="12.75">
      <c r="A16" s="18">
        <v>34585</v>
      </c>
      <c r="C16" s="1">
        <v>1</v>
      </c>
      <c r="D16" s="1">
        <v>1</v>
      </c>
      <c r="E16" s="1">
        <v>5</v>
      </c>
      <c r="G16" s="1">
        <v>1</v>
      </c>
      <c r="H16" s="1">
        <v>3</v>
      </c>
      <c r="I16" s="1">
        <v>8</v>
      </c>
      <c r="J16" s="9">
        <f t="shared" si="0"/>
        <v>5</v>
      </c>
      <c r="K16" s="9">
        <f t="shared" si="1"/>
        <v>10</v>
      </c>
      <c r="L16" s="9">
        <f t="shared" si="7"/>
        <v>43</v>
      </c>
      <c r="M16" s="9">
        <f t="shared" si="7"/>
        <v>33</v>
      </c>
      <c r="N16" s="5">
        <f t="shared" si="2"/>
        <v>8.513513513513512</v>
      </c>
      <c r="O16" s="11">
        <f t="shared" si="8"/>
        <v>43.13513513513513</v>
      </c>
      <c r="P16" s="5">
        <f t="shared" si="3"/>
        <v>12.082670906200319</v>
      </c>
      <c r="Q16" s="9">
        <f t="shared" si="4"/>
        <v>2</v>
      </c>
      <c r="R16" s="9">
        <f t="shared" si="5"/>
        <v>17</v>
      </c>
      <c r="X16" s="8" t="s">
        <v>55</v>
      </c>
      <c r="Z16" s="11">
        <f>SUM(N88:N94)</f>
        <v>7.378378378378378</v>
      </c>
      <c r="AA16" s="5">
        <f t="shared" si="6"/>
        <v>2.0667726550079486</v>
      </c>
      <c r="AB16" s="11">
        <f>SUM(Q88:Q94)+SUM(R88:R94)</f>
        <v>13</v>
      </c>
      <c r="AC16" s="11">
        <f>100*SUM(R88:R94)/AB16</f>
        <v>100</v>
      </c>
    </row>
    <row r="17" spans="1:29" ht="15">
      <c r="A17" s="18">
        <v>34586</v>
      </c>
      <c r="B17" s="9"/>
      <c r="D17" s="9">
        <v>3</v>
      </c>
      <c r="E17" s="9">
        <v>6</v>
      </c>
      <c r="F17" s="9"/>
      <c r="H17" s="9"/>
      <c r="I17" s="9">
        <v>3</v>
      </c>
      <c r="J17" s="9">
        <f t="shared" si="0"/>
        <v>9</v>
      </c>
      <c r="K17" s="9">
        <f t="shared" si="1"/>
        <v>3</v>
      </c>
      <c r="L17" s="9">
        <f t="shared" si="7"/>
        <v>52</v>
      </c>
      <c r="M17" s="9">
        <f t="shared" si="7"/>
        <v>36</v>
      </c>
      <c r="N17" s="5">
        <f t="shared" si="2"/>
        <v>6.8108108108108105</v>
      </c>
      <c r="O17" s="11">
        <f t="shared" si="8"/>
        <v>49.94594594594594</v>
      </c>
      <c r="P17" s="5">
        <f t="shared" si="3"/>
        <v>13.990461049284576</v>
      </c>
      <c r="Q17" s="9">
        <f t="shared" si="4"/>
        <v>0</v>
      </c>
      <c r="R17" s="9">
        <f t="shared" si="5"/>
        <v>12</v>
      </c>
      <c r="T17" s="8"/>
      <c r="X17"/>
      <c r="Y17" s="8" t="s">
        <v>56</v>
      </c>
      <c r="Z17" s="11">
        <f>SUM(N95:N101)</f>
        <v>5.675675675675675</v>
      </c>
      <c r="AA17" s="5">
        <f t="shared" si="6"/>
        <v>1.5898251192368835</v>
      </c>
      <c r="AB17" s="11">
        <f>SUM(Q95:Q101)+SUM(R95:R101)</f>
        <v>14</v>
      </c>
      <c r="AC17" s="11">
        <f>100*SUM(R95:R101)/AB17</f>
        <v>85.71428571428571</v>
      </c>
    </row>
    <row r="18" spans="1:27" ht="12.75">
      <c r="A18" s="18">
        <v>34587</v>
      </c>
      <c r="J18" s="9">
        <f t="shared" si="0"/>
        <v>0</v>
      </c>
      <c r="K18" s="9">
        <f t="shared" si="1"/>
        <v>0</v>
      </c>
      <c r="L18" s="9">
        <f t="shared" si="7"/>
        <v>52</v>
      </c>
      <c r="M18" s="9">
        <f t="shared" si="7"/>
        <v>36</v>
      </c>
      <c r="N18" s="5">
        <f t="shared" si="2"/>
        <v>0</v>
      </c>
      <c r="O18" s="11">
        <f t="shared" si="8"/>
        <v>49.94594594594594</v>
      </c>
      <c r="P18" s="5">
        <f t="shared" si="3"/>
        <v>13.990461049284576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357.00000000000006</v>
      </c>
      <c r="AA18" s="9">
        <f>SUM(AA4:AA17)</f>
        <v>99.99999999999996</v>
      </c>
    </row>
    <row r="19" spans="1:29" ht="15">
      <c r="A19" s="18">
        <v>34588</v>
      </c>
      <c r="D19" s="1">
        <v>8</v>
      </c>
      <c r="E19" s="1">
        <v>5</v>
      </c>
      <c r="I19" s="1">
        <v>9</v>
      </c>
      <c r="J19" s="9">
        <f t="shared" si="0"/>
        <v>13</v>
      </c>
      <c r="K19" s="9">
        <f t="shared" si="1"/>
        <v>9</v>
      </c>
      <c r="L19" s="9">
        <f t="shared" si="7"/>
        <v>65</v>
      </c>
      <c r="M19" s="9">
        <f t="shared" si="7"/>
        <v>45</v>
      </c>
      <c r="N19" s="5">
        <f t="shared" si="2"/>
        <v>12.486486486486486</v>
      </c>
      <c r="O19" s="11">
        <f t="shared" si="8"/>
        <v>62.43243243243242</v>
      </c>
      <c r="P19" s="5">
        <f t="shared" si="3"/>
        <v>17.488076311605724</v>
      </c>
      <c r="Q19" s="9">
        <f t="shared" si="4"/>
        <v>0</v>
      </c>
      <c r="R19" s="9">
        <f t="shared" si="5"/>
        <v>22</v>
      </c>
      <c r="X19"/>
      <c r="Y19"/>
      <c r="Z19"/>
      <c r="AA19"/>
      <c r="AB19"/>
      <c r="AC19"/>
    </row>
    <row r="20" spans="1:20" ht="12.75">
      <c r="A20" s="18">
        <v>34589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65</v>
      </c>
      <c r="M20" s="9">
        <f t="shared" si="7"/>
        <v>45</v>
      </c>
      <c r="N20" s="5">
        <f t="shared" si="2"/>
        <v>0</v>
      </c>
      <c r="O20" s="11">
        <f t="shared" si="8"/>
        <v>62.43243243243242</v>
      </c>
      <c r="P20" s="5">
        <f t="shared" si="3"/>
        <v>17.488076311605724</v>
      </c>
      <c r="Q20" s="9">
        <f t="shared" si="4"/>
        <v>0</v>
      </c>
      <c r="R20" s="9">
        <f t="shared" si="5"/>
        <v>0</v>
      </c>
      <c r="T20" s="8"/>
    </row>
    <row r="21" spans="1:25" ht="15">
      <c r="A21" s="18">
        <v>34590</v>
      </c>
      <c r="B21" s="1">
        <v>1</v>
      </c>
      <c r="C21" s="1">
        <v>1</v>
      </c>
      <c r="D21" s="1">
        <v>4</v>
      </c>
      <c r="E21" s="1">
        <v>4</v>
      </c>
      <c r="H21" s="1">
        <v>1</v>
      </c>
      <c r="I21" s="1">
        <v>2</v>
      </c>
      <c r="J21" s="9">
        <f t="shared" si="0"/>
        <v>6</v>
      </c>
      <c r="K21" s="9">
        <f t="shared" si="1"/>
        <v>3</v>
      </c>
      <c r="L21" s="9">
        <f t="shared" si="7"/>
        <v>71</v>
      </c>
      <c r="M21" s="9">
        <f t="shared" si="7"/>
        <v>48</v>
      </c>
      <c r="N21" s="5">
        <f t="shared" si="2"/>
        <v>5.108108108108108</v>
      </c>
      <c r="O21" s="11">
        <f t="shared" si="8"/>
        <v>67.54054054054053</v>
      </c>
      <c r="P21" s="5">
        <f t="shared" si="3"/>
        <v>18.91891891891892</v>
      </c>
      <c r="Q21" s="9">
        <f t="shared" si="4"/>
        <v>2</v>
      </c>
      <c r="R21" s="9">
        <f t="shared" si="5"/>
        <v>11</v>
      </c>
      <c r="T21" s="8"/>
      <c r="X21"/>
      <c r="Y21"/>
    </row>
    <row r="22" spans="1:25" ht="15">
      <c r="A22" s="18">
        <v>34591</v>
      </c>
      <c r="J22" s="9">
        <f t="shared" si="0"/>
        <v>0</v>
      </c>
      <c r="K22" s="9">
        <f t="shared" si="1"/>
        <v>0</v>
      </c>
      <c r="L22" s="9">
        <f t="shared" si="7"/>
        <v>71</v>
      </c>
      <c r="M22" s="9">
        <f t="shared" si="7"/>
        <v>48</v>
      </c>
      <c r="N22" s="5">
        <f t="shared" si="2"/>
        <v>0</v>
      </c>
      <c r="O22" s="11">
        <f t="shared" si="8"/>
        <v>67.54054054054053</v>
      </c>
      <c r="P22" s="5">
        <f t="shared" si="3"/>
        <v>18.91891891891892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8">
        <v>34592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71</v>
      </c>
      <c r="M23" s="9">
        <f t="shared" si="7"/>
        <v>48</v>
      </c>
      <c r="N23" s="5">
        <f t="shared" si="2"/>
        <v>0</v>
      </c>
      <c r="O23" s="11">
        <f t="shared" si="8"/>
        <v>67.54054054054053</v>
      </c>
      <c r="P23" s="5">
        <f t="shared" si="3"/>
        <v>18.91891891891892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8">
        <v>34593</v>
      </c>
      <c r="B24" s="9"/>
      <c r="D24" s="9">
        <v>2</v>
      </c>
      <c r="E24" s="9">
        <v>7</v>
      </c>
      <c r="F24" s="9"/>
      <c r="H24" s="9">
        <v>3</v>
      </c>
      <c r="I24" s="9">
        <v>5</v>
      </c>
      <c r="J24" s="9">
        <f t="shared" si="0"/>
        <v>9</v>
      </c>
      <c r="K24" s="9">
        <f t="shared" si="1"/>
        <v>8</v>
      </c>
      <c r="L24" s="9">
        <f t="shared" si="7"/>
        <v>80</v>
      </c>
      <c r="M24" s="9">
        <f t="shared" si="7"/>
        <v>56</v>
      </c>
      <c r="N24" s="5">
        <f t="shared" si="2"/>
        <v>9.64864864864865</v>
      </c>
      <c r="O24" s="11">
        <f t="shared" si="8"/>
        <v>77.18918918918918</v>
      </c>
      <c r="P24" s="5">
        <f t="shared" si="3"/>
        <v>21.621621621621625</v>
      </c>
      <c r="Q24" s="9">
        <f t="shared" si="4"/>
        <v>0</v>
      </c>
      <c r="R24" s="9">
        <f t="shared" si="5"/>
        <v>17</v>
      </c>
      <c r="T24" s="8"/>
      <c r="X24"/>
      <c r="Y24"/>
    </row>
    <row r="25" spans="1:25" ht="15">
      <c r="A25" s="18">
        <v>34594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80</v>
      </c>
      <c r="M25" s="9">
        <f t="shared" si="9"/>
        <v>56</v>
      </c>
      <c r="N25" s="5">
        <f t="shared" si="2"/>
        <v>0</v>
      </c>
      <c r="O25" s="11">
        <f t="shared" si="8"/>
        <v>77.18918918918918</v>
      </c>
      <c r="P25" s="5">
        <f t="shared" si="3"/>
        <v>21.621621621621625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8">
        <v>34595</v>
      </c>
      <c r="C26" s="9"/>
      <c r="D26" s="9">
        <v>1</v>
      </c>
      <c r="E26" s="9">
        <v>5</v>
      </c>
      <c r="G26" s="9"/>
      <c r="H26" s="9"/>
      <c r="I26" s="9">
        <v>4</v>
      </c>
      <c r="J26" s="9">
        <f t="shared" si="0"/>
        <v>6</v>
      </c>
      <c r="K26" s="9">
        <f t="shared" si="1"/>
        <v>4</v>
      </c>
      <c r="L26" s="9">
        <f t="shared" si="9"/>
        <v>86</v>
      </c>
      <c r="M26" s="9">
        <f t="shared" si="9"/>
        <v>60</v>
      </c>
      <c r="N26" s="5">
        <f t="shared" si="2"/>
        <v>5.675675675675675</v>
      </c>
      <c r="O26" s="11">
        <f t="shared" si="8"/>
        <v>82.86486486486486</v>
      </c>
      <c r="P26" s="5">
        <f t="shared" si="3"/>
        <v>23.211446740858506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8">
        <v>34596</v>
      </c>
      <c r="J27" s="9">
        <f t="shared" si="0"/>
        <v>0</v>
      </c>
      <c r="K27" s="9">
        <f t="shared" si="1"/>
        <v>0</v>
      </c>
      <c r="L27" s="9">
        <f t="shared" si="9"/>
        <v>86</v>
      </c>
      <c r="M27" s="9">
        <f t="shared" si="9"/>
        <v>60</v>
      </c>
      <c r="N27" s="5">
        <f t="shared" si="2"/>
        <v>0</v>
      </c>
      <c r="O27" s="11">
        <f t="shared" si="8"/>
        <v>82.86486486486486</v>
      </c>
      <c r="P27" s="5">
        <f t="shared" si="3"/>
        <v>23.211446740858506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8">
        <v>34597</v>
      </c>
      <c r="J28" s="9">
        <f t="shared" si="0"/>
        <v>0</v>
      </c>
      <c r="K28" s="9">
        <f t="shared" si="1"/>
        <v>0</v>
      </c>
      <c r="L28" s="9">
        <f t="shared" si="9"/>
        <v>86</v>
      </c>
      <c r="M28" s="9">
        <f t="shared" si="9"/>
        <v>60</v>
      </c>
      <c r="N28" s="5">
        <f t="shared" si="2"/>
        <v>0</v>
      </c>
      <c r="O28" s="11">
        <f t="shared" si="8"/>
        <v>82.86486486486486</v>
      </c>
      <c r="P28" s="5">
        <f t="shared" si="3"/>
        <v>23.211446740858506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8">
        <v>34598</v>
      </c>
      <c r="D29" s="1">
        <v>10</v>
      </c>
      <c r="E29" s="1">
        <v>9</v>
      </c>
      <c r="H29" s="1">
        <v>3</v>
      </c>
      <c r="I29" s="1">
        <v>13</v>
      </c>
      <c r="J29" s="9">
        <f t="shared" si="0"/>
        <v>19</v>
      </c>
      <c r="K29" s="9">
        <f t="shared" si="1"/>
        <v>16</v>
      </c>
      <c r="L29" s="9">
        <f t="shared" si="9"/>
        <v>105</v>
      </c>
      <c r="M29" s="9">
        <f t="shared" si="9"/>
        <v>76</v>
      </c>
      <c r="N29" s="5">
        <f t="shared" si="2"/>
        <v>19.864864864864863</v>
      </c>
      <c r="O29" s="11">
        <f t="shared" si="8"/>
        <v>102.72972972972971</v>
      </c>
      <c r="P29" s="5">
        <f t="shared" si="3"/>
        <v>28.7758346581876</v>
      </c>
      <c r="Q29" s="9">
        <f t="shared" si="4"/>
        <v>0</v>
      </c>
      <c r="R29" s="9">
        <f t="shared" si="5"/>
        <v>35</v>
      </c>
    </row>
    <row r="30" spans="1:20" ht="12.75">
      <c r="A30" s="18">
        <v>34599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105</v>
      </c>
      <c r="M30" s="9">
        <f t="shared" si="9"/>
        <v>76</v>
      </c>
      <c r="N30" s="5">
        <f t="shared" si="2"/>
        <v>0</v>
      </c>
      <c r="O30" s="11">
        <f t="shared" si="8"/>
        <v>102.72972972972971</v>
      </c>
      <c r="P30" s="5">
        <f t="shared" si="3"/>
        <v>28.7758346581876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8">
        <v>34600</v>
      </c>
      <c r="B31" s="1">
        <v>1</v>
      </c>
      <c r="C31" s="9"/>
      <c r="D31" s="9">
        <v>13</v>
      </c>
      <c r="E31" s="9">
        <v>20</v>
      </c>
      <c r="G31" s="9"/>
      <c r="H31" s="9">
        <v>2</v>
      </c>
      <c r="I31" s="9">
        <v>9</v>
      </c>
      <c r="J31" s="9">
        <f t="shared" si="0"/>
        <v>32</v>
      </c>
      <c r="K31" s="9">
        <f t="shared" si="1"/>
        <v>11</v>
      </c>
      <c r="L31" s="9">
        <f t="shared" si="9"/>
        <v>137</v>
      </c>
      <c r="M31" s="9">
        <f t="shared" si="9"/>
        <v>87</v>
      </c>
      <c r="N31" s="5">
        <f t="shared" si="2"/>
        <v>24.405405405405403</v>
      </c>
      <c r="O31" s="11">
        <f t="shared" si="8"/>
        <v>127.13513513513512</v>
      </c>
      <c r="P31" s="5">
        <f t="shared" si="3"/>
        <v>35.6120826709062</v>
      </c>
      <c r="Q31" s="9">
        <f t="shared" si="4"/>
        <v>1</v>
      </c>
      <c r="R31" s="9">
        <f t="shared" si="5"/>
        <v>44</v>
      </c>
      <c r="T31" s="8"/>
    </row>
    <row r="32" spans="1:18" ht="12.75">
      <c r="A32" s="18">
        <v>34601</v>
      </c>
      <c r="J32" s="9">
        <f t="shared" si="0"/>
        <v>0</v>
      </c>
      <c r="K32" s="9">
        <f t="shared" si="1"/>
        <v>0</v>
      </c>
      <c r="L32" s="9">
        <f t="shared" si="9"/>
        <v>137</v>
      </c>
      <c r="M32" s="9">
        <f t="shared" si="9"/>
        <v>87</v>
      </c>
      <c r="N32" s="5">
        <f t="shared" si="2"/>
        <v>0</v>
      </c>
      <c r="O32" s="11">
        <f t="shared" si="8"/>
        <v>127.13513513513512</v>
      </c>
      <c r="P32" s="5">
        <f t="shared" si="3"/>
        <v>35.6120826709062</v>
      </c>
      <c r="Q32" s="9">
        <f t="shared" si="4"/>
        <v>0</v>
      </c>
      <c r="R32" s="9">
        <f t="shared" si="5"/>
        <v>0</v>
      </c>
    </row>
    <row r="33" spans="1:18" ht="12.75">
      <c r="A33" s="18">
        <v>34602</v>
      </c>
      <c r="C33" s="1">
        <v>1</v>
      </c>
      <c r="D33" s="1">
        <v>1</v>
      </c>
      <c r="I33" s="1">
        <v>1</v>
      </c>
      <c r="J33" s="9">
        <f t="shared" si="0"/>
        <v>0</v>
      </c>
      <c r="K33" s="9">
        <f t="shared" si="1"/>
        <v>1</v>
      </c>
      <c r="L33" s="9">
        <f t="shared" si="9"/>
        <v>137</v>
      </c>
      <c r="M33" s="9">
        <f t="shared" si="9"/>
        <v>88</v>
      </c>
      <c r="N33" s="5">
        <f t="shared" si="2"/>
        <v>0.5675675675675675</v>
      </c>
      <c r="O33" s="11">
        <f t="shared" si="8"/>
        <v>127.70270270270268</v>
      </c>
      <c r="P33" s="5">
        <f t="shared" si="3"/>
        <v>35.77106518282989</v>
      </c>
      <c r="Q33" s="9">
        <f t="shared" si="4"/>
        <v>1</v>
      </c>
      <c r="R33" s="9">
        <f t="shared" si="5"/>
        <v>2</v>
      </c>
    </row>
    <row r="34" spans="1:18" ht="12.75">
      <c r="A34" s="18">
        <v>34603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137</v>
      </c>
      <c r="M34" s="9">
        <f t="shared" si="9"/>
        <v>88</v>
      </c>
      <c r="N34" s="5">
        <f t="shared" si="2"/>
        <v>0</v>
      </c>
      <c r="O34" s="11">
        <f t="shared" si="8"/>
        <v>127.70270270270268</v>
      </c>
      <c r="P34" s="5">
        <f t="shared" si="3"/>
        <v>35.77106518282989</v>
      </c>
      <c r="Q34" s="9">
        <f t="shared" si="4"/>
        <v>0</v>
      </c>
      <c r="R34" s="9">
        <f t="shared" si="5"/>
        <v>0</v>
      </c>
    </row>
    <row r="35" spans="1:18" ht="12.75">
      <c r="A35" s="18">
        <v>34604</v>
      </c>
      <c r="C35" s="1">
        <v>1</v>
      </c>
      <c r="D35" s="1">
        <v>7</v>
      </c>
      <c r="E35" s="1">
        <v>15</v>
      </c>
      <c r="H35" s="1">
        <v>5</v>
      </c>
      <c r="I35" s="1">
        <v>14</v>
      </c>
      <c r="J35" s="9">
        <f t="shared" si="0"/>
        <v>21</v>
      </c>
      <c r="K35" s="9">
        <f t="shared" si="1"/>
        <v>19</v>
      </c>
      <c r="L35" s="9">
        <f t="shared" si="9"/>
        <v>158</v>
      </c>
      <c r="M35" s="9">
        <f t="shared" si="9"/>
        <v>107</v>
      </c>
      <c r="N35" s="5">
        <f t="shared" si="2"/>
        <v>22.7027027027027</v>
      </c>
      <c r="O35" s="11">
        <f t="shared" si="8"/>
        <v>150.4054054054054</v>
      </c>
      <c r="P35" s="5">
        <f t="shared" si="3"/>
        <v>42.130365659777425</v>
      </c>
      <c r="Q35" s="9">
        <f t="shared" si="4"/>
        <v>1</v>
      </c>
      <c r="R35" s="9">
        <f t="shared" si="5"/>
        <v>41</v>
      </c>
    </row>
    <row r="36" spans="1:18" ht="12.75">
      <c r="A36" s="18">
        <v>34605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158</v>
      </c>
      <c r="M36" s="9">
        <f t="shared" si="9"/>
        <v>107</v>
      </c>
      <c r="N36" s="5">
        <f aca="true" t="shared" si="12" ref="N36:N67">(+J36+K36)*($J$103/($J$103+$K$103))</f>
        <v>0</v>
      </c>
      <c r="O36" s="11">
        <f t="shared" si="8"/>
        <v>150.4054054054054</v>
      </c>
      <c r="P36" s="5">
        <f aca="true" t="shared" si="13" ref="P36:P67">O36*100/$N$103</f>
        <v>42.130365659777425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8">
        <v>34606</v>
      </c>
      <c r="C37" s="1">
        <v>1</v>
      </c>
      <c r="D37" s="1">
        <v>4</v>
      </c>
      <c r="E37" s="1">
        <v>27</v>
      </c>
      <c r="F37" s="1">
        <v>1</v>
      </c>
      <c r="H37" s="1">
        <v>3</v>
      </c>
      <c r="I37" s="1">
        <v>12</v>
      </c>
      <c r="J37" s="9">
        <f t="shared" si="10"/>
        <v>30</v>
      </c>
      <c r="K37" s="9">
        <f t="shared" si="11"/>
        <v>14</v>
      </c>
      <c r="L37" s="9">
        <f t="shared" si="9"/>
        <v>188</v>
      </c>
      <c r="M37" s="9">
        <f t="shared" si="9"/>
        <v>121</v>
      </c>
      <c r="N37" s="5">
        <f t="shared" si="12"/>
        <v>24.972972972972972</v>
      </c>
      <c r="O37" s="11">
        <f aca="true" t="shared" si="16" ref="O37:O68">O36+N37</f>
        <v>175.37837837837836</v>
      </c>
      <c r="P37" s="5">
        <f t="shared" si="13"/>
        <v>49.12559618441972</v>
      </c>
      <c r="Q37" s="9">
        <f t="shared" si="14"/>
        <v>2</v>
      </c>
      <c r="R37" s="9">
        <f t="shared" si="15"/>
        <v>46</v>
      </c>
    </row>
    <row r="38" spans="1:18" ht="12.75">
      <c r="A38" s="18">
        <v>34607</v>
      </c>
      <c r="D38" s="9">
        <v>1</v>
      </c>
      <c r="E38" s="9">
        <v>6</v>
      </c>
      <c r="H38" s="9">
        <v>3</v>
      </c>
      <c r="I38" s="9">
        <v>7</v>
      </c>
      <c r="J38" s="9">
        <f t="shared" si="10"/>
        <v>7</v>
      </c>
      <c r="K38" s="9">
        <f t="shared" si="11"/>
        <v>10</v>
      </c>
      <c r="L38" s="9">
        <f t="shared" si="9"/>
        <v>195</v>
      </c>
      <c r="M38" s="9">
        <f t="shared" si="9"/>
        <v>131</v>
      </c>
      <c r="N38" s="5">
        <f t="shared" si="12"/>
        <v>9.64864864864865</v>
      </c>
      <c r="O38" s="11">
        <f t="shared" si="16"/>
        <v>185.027027027027</v>
      </c>
      <c r="P38" s="5">
        <f t="shared" si="13"/>
        <v>51.828298887122415</v>
      </c>
      <c r="Q38" s="9">
        <f t="shared" si="14"/>
        <v>0</v>
      </c>
      <c r="R38" s="9">
        <f t="shared" si="15"/>
        <v>17</v>
      </c>
    </row>
    <row r="39" spans="1:19" ht="12.75">
      <c r="A39" s="18">
        <v>34608</v>
      </c>
      <c r="J39" s="9">
        <f t="shared" si="10"/>
        <v>0</v>
      </c>
      <c r="K39" s="9">
        <f t="shared" si="11"/>
        <v>0</v>
      </c>
      <c r="L39" s="9">
        <f t="shared" si="9"/>
        <v>195</v>
      </c>
      <c r="M39" s="9">
        <f t="shared" si="9"/>
        <v>131</v>
      </c>
      <c r="N39" s="5">
        <f t="shared" si="12"/>
        <v>0</v>
      </c>
      <c r="O39" s="11">
        <f t="shared" si="16"/>
        <v>185.027027027027</v>
      </c>
      <c r="P39" s="5">
        <f t="shared" si="13"/>
        <v>51.828298887122415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8">
        <v>34609</v>
      </c>
      <c r="J40" s="9">
        <f t="shared" si="10"/>
        <v>0</v>
      </c>
      <c r="K40" s="9">
        <f t="shared" si="11"/>
        <v>0</v>
      </c>
      <c r="L40" s="9">
        <f t="shared" si="9"/>
        <v>195</v>
      </c>
      <c r="M40" s="9">
        <f t="shared" si="9"/>
        <v>131</v>
      </c>
      <c r="N40" s="5">
        <f t="shared" si="12"/>
        <v>0</v>
      </c>
      <c r="O40" s="11">
        <f t="shared" si="16"/>
        <v>185.027027027027</v>
      </c>
      <c r="P40" s="5">
        <f t="shared" si="13"/>
        <v>51.828298887122415</v>
      </c>
      <c r="Q40" s="9">
        <f t="shared" si="14"/>
        <v>0</v>
      </c>
      <c r="R40" s="9">
        <f t="shared" si="15"/>
        <v>0</v>
      </c>
    </row>
    <row r="41" spans="1:18" ht="12.75">
      <c r="A41" s="18">
        <v>34610</v>
      </c>
      <c r="C41" s="1">
        <v>1</v>
      </c>
      <c r="D41" s="1">
        <v>4</v>
      </c>
      <c r="E41" s="1">
        <v>11</v>
      </c>
      <c r="I41" s="1">
        <v>4</v>
      </c>
      <c r="J41" s="9">
        <f t="shared" si="10"/>
        <v>14</v>
      </c>
      <c r="K41" s="9">
        <f t="shared" si="11"/>
        <v>4</v>
      </c>
      <c r="L41" s="9">
        <f t="shared" si="9"/>
        <v>209</v>
      </c>
      <c r="M41" s="9">
        <f t="shared" si="9"/>
        <v>135</v>
      </c>
      <c r="N41" s="5">
        <f t="shared" si="12"/>
        <v>10.216216216216216</v>
      </c>
      <c r="O41" s="11">
        <f t="shared" si="16"/>
        <v>195.24324324324323</v>
      </c>
      <c r="P41" s="5">
        <f t="shared" si="13"/>
        <v>54.68998410174881</v>
      </c>
      <c r="Q41" s="9">
        <f t="shared" si="14"/>
        <v>1</v>
      </c>
      <c r="R41" s="9">
        <f t="shared" si="15"/>
        <v>19</v>
      </c>
    </row>
    <row r="42" spans="1:18" ht="12.75">
      <c r="A42" s="18">
        <v>34611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209</v>
      </c>
      <c r="M42" s="9">
        <f t="shared" si="9"/>
        <v>135</v>
      </c>
      <c r="N42" s="5">
        <f t="shared" si="12"/>
        <v>0</v>
      </c>
      <c r="O42" s="11">
        <f t="shared" si="16"/>
        <v>195.24324324324323</v>
      </c>
      <c r="P42" s="5">
        <f t="shared" si="13"/>
        <v>54.68998410174881</v>
      </c>
      <c r="Q42" s="9">
        <f t="shared" si="14"/>
        <v>0</v>
      </c>
      <c r="R42" s="9">
        <f t="shared" si="15"/>
        <v>0</v>
      </c>
    </row>
    <row r="43" spans="1:18" ht="12.75">
      <c r="A43" s="18">
        <v>34612</v>
      </c>
      <c r="D43" s="1">
        <v>3</v>
      </c>
      <c r="E43" s="1">
        <v>15</v>
      </c>
      <c r="F43" s="1">
        <v>1</v>
      </c>
      <c r="H43" s="1">
        <v>8</v>
      </c>
      <c r="I43" s="1">
        <v>7</v>
      </c>
      <c r="J43" s="9">
        <f t="shared" si="10"/>
        <v>18</v>
      </c>
      <c r="K43" s="9">
        <f t="shared" si="11"/>
        <v>14</v>
      </c>
      <c r="L43" s="9">
        <f t="shared" si="9"/>
        <v>227</v>
      </c>
      <c r="M43" s="9">
        <f t="shared" si="9"/>
        <v>149</v>
      </c>
      <c r="N43" s="5">
        <f t="shared" si="12"/>
        <v>18.16216216216216</v>
      </c>
      <c r="O43" s="11">
        <f t="shared" si="16"/>
        <v>213.4054054054054</v>
      </c>
      <c r="P43" s="5">
        <f t="shared" si="13"/>
        <v>59.777424483306845</v>
      </c>
      <c r="Q43" s="9">
        <f t="shared" si="14"/>
        <v>1</v>
      </c>
      <c r="R43" s="9">
        <f t="shared" si="15"/>
        <v>33</v>
      </c>
    </row>
    <row r="44" spans="1:18" ht="12.75">
      <c r="A44" s="18">
        <v>34613</v>
      </c>
      <c r="J44" s="9">
        <f t="shared" si="10"/>
        <v>0</v>
      </c>
      <c r="K44" s="9">
        <f t="shared" si="11"/>
        <v>0</v>
      </c>
      <c r="L44" s="9">
        <f t="shared" si="9"/>
        <v>227</v>
      </c>
      <c r="M44" s="9">
        <f t="shared" si="9"/>
        <v>149</v>
      </c>
      <c r="N44" s="5">
        <f t="shared" si="12"/>
        <v>0</v>
      </c>
      <c r="O44" s="11">
        <f t="shared" si="16"/>
        <v>213.4054054054054</v>
      </c>
      <c r="P44" s="5">
        <f t="shared" si="13"/>
        <v>59.777424483306845</v>
      </c>
      <c r="Q44" s="9">
        <f t="shared" si="14"/>
        <v>0</v>
      </c>
      <c r="R44" s="9">
        <f t="shared" si="15"/>
        <v>0</v>
      </c>
    </row>
    <row r="45" spans="1:18" ht="12.75">
      <c r="A45" s="18">
        <v>34614</v>
      </c>
      <c r="C45" s="1">
        <v>2</v>
      </c>
      <c r="D45" s="9">
        <v>5</v>
      </c>
      <c r="E45" s="9">
        <v>16</v>
      </c>
      <c r="F45" s="1">
        <v>1</v>
      </c>
      <c r="G45" s="1">
        <v>1</v>
      </c>
      <c r="H45" s="9">
        <v>6</v>
      </c>
      <c r="I45" s="9">
        <v>10</v>
      </c>
      <c r="J45" s="9">
        <f t="shared" si="10"/>
        <v>19</v>
      </c>
      <c r="K45" s="9">
        <f t="shared" si="11"/>
        <v>14</v>
      </c>
      <c r="L45" s="9">
        <f aca="true" t="shared" si="17" ref="L45:M64">L44+J45</f>
        <v>246</v>
      </c>
      <c r="M45" s="9">
        <f t="shared" si="17"/>
        <v>163</v>
      </c>
      <c r="N45" s="5">
        <f t="shared" si="12"/>
        <v>18.72972972972973</v>
      </c>
      <c r="O45" s="11">
        <f t="shared" si="16"/>
        <v>232.13513513513513</v>
      </c>
      <c r="P45" s="5">
        <f t="shared" si="13"/>
        <v>65.02384737678857</v>
      </c>
      <c r="Q45" s="9">
        <f t="shared" si="14"/>
        <v>4</v>
      </c>
      <c r="R45" s="9">
        <f t="shared" si="15"/>
        <v>37</v>
      </c>
    </row>
    <row r="46" spans="1:18" ht="12.75">
      <c r="A46" s="18">
        <v>34615</v>
      </c>
      <c r="J46" s="9">
        <f t="shared" si="10"/>
        <v>0</v>
      </c>
      <c r="K46" s="9">
        <f t="shared" si="11"/>
        <v>0</v>
      </c>
      <c r="L46" s="9">
        <f t="shared" si="17"/>
        <v>246</v>
      </c>
      <c r="M46" s="9">
        <f t="shared" si="17"/>
        <v>163</v>
      </c>
      <c r="N46" s="5">
        <f t="shared" si="12"/>
        <v>0</v>
      </c>
      <c r="O46" s="11">
        <f t="shared" si="16"/>
        <v>232.13513513513513</v>
      </c>
      <c r="P46" s="5">
        <f t="shared" si="13"/>
        <v>65.02384737678857</v>
      </c>
      <c r="Q46" s="9">
        <f t="shared" si="14"/>
        <v>0</v>
      </c>
      <c r="R46" s="9">
        <f t="shared" si="15"/>
        <v>0</v>
      </c>
    </row>
    <row r="47" spans="1:18" ht="12.75">
      <c r="A47" s="18">
        <v>34616</v>
      </c>
      <c r="C47" s="1">
        <v>1</v>
      </c>
      <c r="D47" s="1">
        <v>2</v>
      </c>
      <c r="E47" s="1">
        <v>6</v>
      </c>
      <c r="F47" s="1">
        <v>1</v>
      </c>
      <c r="H47" s="1">
        <v>1</v>
      </c>
      <c r="I47" s="1">
        <v>6</v>
      </c>
      <c r="J47" s="9">
        <f t="shared" si="10"/>
        <v>7</v>
      </c>
      <c r="K47" s="9">
        <f t="shared" si="11"/>
        <v>6</v>
      </c>
      <c r="L47" s="9">
        <f t="shared" si="17"/>
        <v>253</v>
      </c>
      <c r="M47" s="9">
        <f t="shared" si="17"/>
        <v>169</v>
      </c>
      <c r="N47" s="5">
        <f t="shared" si="12"/>
        <v>7.378378378378378</v>
      </c>
      <c r="O47" s="11">
        <f t="shared" si="16"/>
        <v>239.51351351351352</v>
      </c>
      <c r="P47" s="5">
        <f t="shared" si="13"/>
        <v>67.0906200317965</v>
      </c>
      <c r="Q47" s="9">
        <f t="shared" si="14"/>
        <v>2</v>
      </c>
      <c r="R47" s="9">
        <f t="shared" si="15"/>
        <v>15</v>
      </c>
    </row>
    <row r="48" spans="1:18" ht="12.75">
      <c r="A48" s="18">
        <v>34617</v>
      </c>
      <c r="J48" s="9">
        <f t="shared" si="10"/>
        <v>0</v>
      </c>
      <c r="K48" s="9">
        <f t="shared" si="11"/>
        <v>0</v>
      </c>
      <c r="L48" s="9">
        <f t="shared" si="17"/>
        <v>253</v>
      </c>
      <c r="M48" s="9">
        <f t="shared" si="17"/>
        <v>169</v>
      </c>
      <c r="N48" s="5">
        <f t="shared" si="12"/>
        <v>0</v>
      </c>
      <c r="O48" s="11">
        <f t="shared" si="16"/>
        <v>239.51351351351352</v>
      </c>
      <c r="P48" s="5">
        <f t="shared" si="13"/>
        <v>67.0906200317965</v>
      </c>
      <c r="Q48" s="9">
        <f t="shared" si="14"/>
        <v>0</v>
      </c>
      <c r="R48" s="9">
        <f t="shared" si="15"/>
        <v>0</v>
      </c>
    </row>
    <row r="49" spans="1:18" ht="12.75">
      <c r="A49" s="18">
        <v>34618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253</v>
      </c>
      <c r="M49" s="9">
        <f t="shared" si="17"/>
        <v>169</v>
      </c>
      <c r="N49" s="5">
        <f t="shared" si="12"/>
        <v>0</v>
      </c>
      <c r="O49" s="11">
        <f t="shared" si="16"/>
        <v>239.51351351351352</v>
      </c>
      <c r="P49" s="5">
        <f t="shared" si="13"/>
        <v>67.0906200317965</v>
      </c>
      <c r="Q49" s="9">
        <f t="shared" si="14"/>
        <v>0</v>
      </c>
      <c r="R49" s="9">
        <f t="shared" si="15"/>
        <v>0</v>
      </c>
    </row>
    <row r="50" spans="1:18" ht="12.75">
      <c r="A50" s="18">
        <v>34619</v>
      </c>
      <c r="J50" s="9">
        <f t="shared" si="10"/>
        <v>0</v>
      </c>
      <c r="K50" s="9">
        <f t="shared" si="11"/>
        <v>0</v>
      </c>
      <c r="L50" s="9">
        <f t="shared" si="17"/>
        <v>253</v>
      </c>
      <c r="M50" s="9">
        <f t="shared" si="17"/>
        <v>169</v>
      </c>
      <c r="N50" s="5">
        <f t="shared" si="12"/>
        <v>0</v>
      </c>
      <c r="O50" s="11">
        <f t="shared" si="16"/>
        <v>239.51351351351352</v>
      </c>
      <c r="P50" s="5">
        <f t="shared" si="13"/>
        <v>67.0906200317965</v>
      </c>
      <c r="Q50" s="9">
        <f t="shared" si="14"/>
        <v>0</v>
      </c>
      <c r="R50" s="9">
        <f t="shared" si="15"/>
        <v>0</v>
      </c>
    </row>
    <row r="51" spans="1:18" ht="12.75">
      <c r="A51" s="18">
        <v>34620</v>
      </c>
      <c r="J51" s="9">
        <f t="shared" si="10"/>
        <v>0</v>
      </c>
      <c r="K51" s="9">
        <f t="shared" si="11"/>
        <v>0</v>
      </c>
      <c r="L51" s="9">
        <f t="shared" si="17"/>
        <v>253</v>
      </c>
      <c r="M51" s="9">
        <f t="shared" si="17"/>
        <v>169</v>
      </c>
      <c r="N51" s="5">
        <f t="shared" si="12"/>
        <v>0</v>
      </c>
      <c r="O51" s="11">
        <f t="shared" si="16"/>
        <v>239.51351351351352</v>
      </c>
      <c r="P51" s="5">
        <f t="shared" si="13"/>
        <v>67.0906200317965</v>
      </c>
      <c r="Q51" s="9">
        <f t="shared" si="14"/>
        <v>0</v>
      </c>
      <c r="R51" s="9">
        <f t="shared" si="15"/>
        <v>0</v>
      </c>
    </row>
    <row r="52" spans="1:18" ht="12.75">
      <c r="A52" s="18">
        <v>34621</v>
      </c>
      <c r="B52" s="9"/>
      <c r="D52" s="9">
        <v>8</v>
      </c>
      <c r="E52" s="9">
        <v>5</v>
      </c>
      <c r="F52" s="9"/>
      <c r="H52" s="9">
        <v>4</v>
      </c>
      <c r="I52" s="9">
        <v>7</v>
      </c>
      <c r="J52" s="9">
        <f t="shared" si="10"/>
        <v>13</v>
      </c>
      <c r="K52" s="9">
        <f t="shared" si="11"/>
        <v>11</v>
      </c>
      <c r="L52" s="9">
        <f t="shared" si="17"/>
        <v>266</v>
      </c>
      <c r="M52" s="9">
        <f t="shared" si="17"/>
        <v>180</v>
      </c>
      <c r="N52" s="5">
        <f t="shared" si="12"/>
        <v>13.621621621621621</v>
      </c>
      <c r="O52" s="11">
        <f t="shared" si="16"/>
        <v>253.13513513513513</v>
      </c>
      <c r="P52" s="5">
        <f t="shared" si="13"/>
        <v>70.90620031796503</v>
      </c>
      <c r="Q52" s="9">
        <f t="shared" si="14"/>
        <v>0</v>
      </c>
      <c r="R52" s="9">
        <f t="shared" si="15"/>
        <v>24</v>
      </c>
    </row>
    <row r="53" spans="1:19" ht="12.75">
      <c r="A53" s="18">
        <v>34622</v>
      </c>
      <c r="J53" s="9">
        <f t="shared" si="10"/>
        <v>0</v>
      </c>
      <c r="K53" s="9">
        <f t="shared" si="11"/>
        <v>0</v>
      </c>
      <c r="L53" s="9">
        <f t="shared" si="17"/>
        <v>266</v>
      </c>
      <c r="M53" s="9">
        <f t="shared" si="17"/>
        <v>180</v>
      </c>
      <c r="N53" s="5">
        <f t="shared" si="12"/>
        <v>0</v>
      </c>
      <c r="O53" s="11">
        <f t="shared" si="16"/>
        <v>253.13513513513513</v>
      </c>
      <c r="P53" s="5">
        <f t="shared" si="13"/>
        <v>70.90620031796503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8">
        <v>34623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266</v>
      </c>
      <c r="M54" s="9">
        <f t="shared" si="17"/>
        <v>180</v>
      </c>
      <c r="N54" s="5">
        <f t="shared" si="12"/>
        <v>0</v>
      </c>
      <c r="O54" s="11">
        <f t="shared" si="16"/>
        <v>253.13513513513513</v>
      </c>
      <c r="P54" s="5">
        <f t="shared" si="13"/>
        <v>70.90620031796503</v>
      </c>
      <c r="Q54" s="9">
        <f t="shared" si="14"/>
        <v>0</v>
      </c>
      <c r="R54" s="9">
        <f t="shared" si="15"/>
        <v>0</v>
      </c>
    </row>
    <row r="55" spans="1:18" ht="12.75">
      <c r="A55" s="18">
        <v>34624</v>
      </c>
      <c r="D55" s="1">
        <v>2</v>
      </c>
      <c r="E55" s="1">
        <v>5</v>
      </c>
      <c r="G55" s="1">
        <v>1</v>
      </c>
      <c r="H55" s="1">
        <v>7</v>
      </c>
      <c r="I55" s="1">
        <v>7</v>
      </c>
      <c r="J55" s="9">
        <f t="shared" si="10"/>
        <v>7</v>
      </c>
      <c r="K55" s="9">
        <f t="shared" si="11"/>
        <v>13</v>
      </c>
      <c r="L55" s="9">
        <f t="shared" si="17"/>
        <v>273</v>
      </c>
      <c r="M55" s="9">
        <f t="shared" si="17"/>
        <v>193</v>
      </c>
      <c r="N55" s="5">
        <f t="shared" si="12"/>
        <v>11.35135135135135</v>
      </c>
      <c r="O55" s="11">
        <f t="shared" si="16"/>
        <v>264.48648648648646</v>
      </c>
      <c r="P55" s="5">
        <f t="shared" si="13"/>
        <v>74.0858505564388</v>
      </c>
      <c r="Q55" s="9">
        <f t="shared" si="14"/>
        <v>1</v>
      </c>
      <c r="R55" s="9">
        <f t="shared" si="15"/>
        <v>21</v>
      </c>
    </row>
    <row r="56" spans="1:18" ht="12.75">
      <c r="A56" s="18">
        <v>34625</v>
      </c>
      <c r="J56" s="9">
        <f t="shared" si="10"/>
        <v>0</v>
      </c>
      <c r="K56" s="9">
        <f t="shared" si="11"/>
        <v>0</v>
      </c>
      <c r="L56" s="9">
        <f t="shared" si="17"/>
        <v>273</v>
      </c>
      <c r="M56" s="9">
        <f t="shared" si="17"/>
        <v>193</v>
      </c>
      <c r="N56" s="5">
        <f t="shared" si="12"/>
        <v>0</v>
      </c>
      <c r="O56" s="11">
        <f t="shared" si="16"/>
        <v>264.48648648648646</v>
      </c>
      <c r="P56" s="5">
        <f t="shared" si="13"/>
        <v>74.0858505564388</v>
      </c>
      <c r="Q56" s="9">
        <f t="shared" si="14"/>
        <v>0</v>
      </c>
      <c r="R56" s="9">
        <f t="shared" si="15"/>
        <v>0</v>
      </c>
    </row>
    <row r="57" spans="1:18" ht="12.75">
      <c r="A57" s="18">
        <v>34626</v>
      </c>
      <c r="D57" s="1">
        <v>3</v>
      </c>
      <c r="E57" s="1">
        <v>6</v>
      </c>
      <c r="F57" s="1">
        <v>1</v>
      </c>
      <c r="H57" s="1">
        <v>1</v>
      </c>
      <c r="I57" s="1">
        <v>2</v>
      </c>
      <c r="J57" s="9">
        <f t="shared" si="10"/>
        <v>9</v>
      </c>
      <c r="K57" s="9">
        <f t="shared" si="11"/>
        <v>2</v>
      </c>
      <c r="L57" s="9">
        <f t="shared" si="17"/>
        <v>282</v>
      </c>
      <c r="M57" s="9">
        <f t="shared" si="17"/>
        <v>195</v>
      </c>
      <c r="N57" s="5">
        <f t="shared" si="12"/>
        <v>6.243243243243243</v>
      </c>
      <c r="O57" s="11">
        <f t="shared" si="16"/>
        <v>270.7297297297297</v>
      </c>
      <c r="P57" s="5">
        <f t="shared" si="13"/>
        <v>75.83465818759937</v>
      </c>
      <c r="Q57" s="9">
        <f t="shared" si="14"/>
        <v>1</v>
      </c>
      <c r="R57" s="9">
        <f t="shared" si="15"/>
        <v>12</v>
      </c>
    </row>
    <row r="58" spans="1:18" ht="12.75">
      <c r="A58" s="18">
        <v>34627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282</v>
      </c>
      <c r="M58" s="9">
        <f t="shared" si="17"/>
        <v>195</v>
      </c>
      <c r="N58" s="5">
        <f t="shared" si="12"/>
        <v>0</v>
      </c>
      <c r="O58" s="11">
        <f t="shared" si="16"/>
        <v>270.7297297297297</v>
      </c>
      <c r="P58" s="5">
        <f t="shared" si="13"/>
        <v>75.83465818759937</v>
      </c>
      <c r="Q58" s="9">
        <f t="shared" si="14"/>
        <v>0</v>
      </c>
      <c r="R58" s="9">
        <f t="shared" si="15"/>
        <v>0</v>
      </c>
    </row>
    <row r="59" spans="1:18" ht="12.75">
      <c r="A59" s="18">
        <v>34628</v>
      </c>
      <c r="D59" s="1">
        <v>4</v>
      </c>
      <c r="E59" s="1">
        <v>5</v>
      </c>
      <c r="H59" s="1">
        <v>3</v>
      </c>
      <c r="I59" s="1">
        <v>3</v>
      </c>
      <c r="J59" s="9">
        <f t="shared" si="10"/>
        <v>9</v>
      </c>
      <c r="K59" s="9">
        <f t="shared" si="11"/>
        <v>6</v>
      </c>
      <c r="L59" s="9">
        <f t="shared" si="17"/>
        <v>291</v>
      </c>
      <c r="M59" s="9">
        <f t="shared" si="17"/>
        <v>201</v>
      </c>
      <c r="N59" s="5">
        <f t="shared" si="12"/>
        <v>8.513513513513512</v>
      </c>
      <c r="O59" s="11">
        <f t="shared" si="16"/>
        <v>279.24324324324317</v>
      </c>
      <c r="P59" s="5">
        <f t="shared" si="13"/>
        <v>78.21939586645468</v>
      </c>
      <c r="Q59" s="9">
        <f t="shared" si="14"/>
        <v>0</v>
      </c>
      <c r="R59" s="9">
        <f t="shared" si="15"/>
        <v>15</v>
      </c>
    </row>
    <row r="60" spans="1:18" ht="12.75">
      <c r="A60" s="18">
        <v>34629</v>
      </c>
      <c r="J60" s="9">
        <f t="shared" si="10"/>
        <v>0</v>
      </c>
      <c r="K60" s="9">
        <f t="shared" si="11"/>
        <v>0</v>
      </c>
      <c r="L60" s="9">
        <f t="shared" si="17"/>
        <v>291</v>
      </c>
      <c r="M60" s="9">
        <f t="shared" si="17"/>
        <v>201</v>
      </c>
      <c r="N60" s="5">
        <f t="shared" si="12"/>
        <v>0</v>
      </c>
      <c r="O60" s="11">
        <f t="shared" si="16"/>
        <v>279.24324324324317</v>
      </c>
      <c r="P60" s="5">
        <f t="shared" si="13"/>
        <v>78.21939586645468</v>
      </c>
      <c r="Q60" s="9">
        <f t="shared" si="14"/>
        <v>0</v>
      </c>
      <c r="R60" s="9">
        <f t="shared" si="15"/>
        <v>0</v>
      </c>
    </row>
    <row r="61" spans="1:18" ht="12.75">
      <c r="A61" s="18">
        <v>34630</v>
      </c>
      <c r="D61" s="1">
        <v>2</v>
      </c>
      <c r="E61" s="1">
        <v>2</v>
      </c>
      <c r="H61" s="1">
        <v>1</v>
      </c>
      <c r="I61" s="1">
        <v>5</v>
      </c>
      <c r="J61" s="9">
        <f t="shared" si="10"/>
        <v>4</v>
      </c>
      <c r="K61" s="9">
        <f t="shared" si="11"/>
        <v>6</v>
      </c>
      <c r="L61" s="9">
        <f t="shared" si="17"/>
        <v>295</v>
      </c>
      <c r="M61" s="9">
        <f t="shared" si="17"/>
        <v>207</v>
      </c>
      <c r="N61" s="5">
        <f t="shared" si="12"/>
        <v>5.675675675675675</v>
      </c>
      <c r="O61" s="11">
        <f t="shared" si="16"/>
        <v>284.91891891891885</v>
      </c>
      <c r="P61" s="5">
        <f t="shared" si="13"/>
        <v>79.80922098569157</v>
      </c>
      <c r="Q61" s="9">
        <f t="shared" si="14"/>
        <v>0</v>
      </c>
      <c r="R61" s="9">
        <f t="shared" si="15"/>
        <v>10</v>
      </c>
    </row>
    <row r="62" spans="1:18" ht="12.75">
      <c r="A62" s="18">
        <v>34631</v>
      </c>
      <c r="J62" s="9">
        <f t="shared" si="10"/>
        <v>0</v>
      </c>
      <c r="K62" s="9">
        <f t="shared" si="11"/>
        <v>0</v>
      </c>
      <c r="L62" s="9">
        <f t="shared" si="17"/>
        <v>295</v>
      </c>
      <c r="M62" s="9">
        <f t="shared" si="17"/>
        <v>207</v>
      </c>
      <c r="N62" s="5">
        <f t="shared" si="12"/>
        <v>0</v>
      </c>
      <c r="O62" s="11">
        <f t="shared" si="16"/>
        <v>284.91891891891885</v>
      </c>
      <c r="P62" s="5">
        <f t="shared" si="13"/>
        <v>79.80922098569157</v>
      </c>
      <c r="Q62" s="9">
        <f t="shared" si="14"/>
        <v>0</v>
      </c>
      <c r="R62" s="9">
        <f t="shared" si="15"/>
        <v>0</v>
      </c>
    </row>
    <row r="63" spans="1:18" ht="12.75">
      <c r="A63" s="18">
        <v>34632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295</v>
      </c>
      <c r="M63" s="9">
        <f t="shared" si="17"/>
        <v>207</v>
      </c>
      <c r="N63" s="5">
        <f t="shared" si="12"/>
        <v>0</v>
      </c>
      <c r="O63" s="11">
        <f t="shared" si="16"/>
        <v>284.91891891891885</v>
      </c>
      <c r="P63" s="5">
        <f t="shared" si="13"/>
        <v>79.80922098569157</v>
      </c>
      <c r="Q63" s="9">
        <f t="shared" si="14"/>
        <v>0</v>
      </c>
      <c r="R63" s="9">
        <f t="shared" si="15"/>
        <v>0</v>
      </c>
    </row>
    <row r="64" spans="1:18" ht="12.75">
      <c r="A64" s="18">
        <v>34633</v>
      </c>
      <c r="B64" s="1">
        <v>1</v>
      </c>
      <c r="D64" s="1">
        <v>4</v>
      </c>
      <c r="E64" s="1">
        <v>2</v>
      </c>
      <c r="I64" s="1">
        <v>4</v>
      </c>
      <c r="J64" s="9">
        <f t="shared" si="10"/>
        <v>5</v>
      </c>
      <c r="K64" s="9">
        <f t="shared" si="11"/>
        <v>4</v>
      </c>
      <c r="L64" s="9">
        <f t="shared" si="17"/>
        <v>300</v>
      </c>
      <c r="M64" s="9">
        <f t="shared" si="17"/>
        <v>211</v>
      </c>
      <c r="N64" s="5">
        <f t="shared" si="12"/>
        <v>5.108108108108108</v>
      </c>
      <c r="O64" s="11">
        <f t="shared" si="16"/>
        <v>290.027027027027</v>
      </c>
      <c r="P64" s="5">
        <f t="shared" si="13"/>
        <v>81.24006359300476</v>
      </c>
      <c r="Q64" s="9">
        <f t="shared" si="14"/>
        <v>1</v>
      </c>
      <c r="R64" s="9">
        <f t="shared" si="15"/>
        <v>10</v>
      </c>
    </row>
    <row r="65" spans="1:18" ht="12.75">
      <c r="A65" s="18">
        <v>34634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300</v>
      </c>
      <c r="M65" s="9">
        <f t="shared" si="18"/>
        <v>211</v>
      </c>
      <c r="N65" s="5">
        <f t="shared" si="12"/>
        <v>0</v>
      </c>
      <c r="O65" s="11">
        <f t="shared" si="16"/>
        <v>290.027027027027</v>
      </c>
      <c r="P65" s="5">
        <f t="shared" si="13"/>
        <v>81.24006359300476</v>
      </c>
      <c r="Q65" s="9">
        <f t="shared" si="14"/>
        <v>0</v>
      </c>
      <c r="R65" s="9">
        <f t="shared" si="15"/>
        <v>0</v>
      </c>
    </row>
    <row r="66" spans="1:18" ht="12.75">
      <c r="A66" s="18">
        <v>34635</v>
      </c>
      <c r="C66" s="9"/>
      <c r="D66" s="9">
        <v>1</v>
      </c>
      <c r="E66" s="9"/>
      <c r="G66" s="9"/>
      <c r="H66" s="9"/>
      <c r="I66" s="9">
        <v>1</v>
      </c>
      <c r="J66" s="9">
        <f t="shared" si="10"/>
        <v>1</v>
      </c>
      <c r="K66" s="9">
        <f t="shared" si="11"/>
        <v>1</v>
      </c>
      <c r="L66" s="9">
        <f t="shared" si="18"/>
        <v>301</v>
      </c>
      <c r="M66" s="9">
        <f t="shared" si="18"/>
        <v>212</v>
      </c>
      <c r="N66" s="5">
        <f t="shared" si="12"/>
        <v>1.135135135135135</v>
      </c>
      <c r="O66" s="11">
        <f t="shared" si="16"/>
        <v>291.16216216216213</v>
      </c>
      <c r="P66" s="5">
        <f t="shared" si="13"/>
        <v>81.55802861685216</v>
      </c>
      <c r="Q66" s="9">
        <f t="shared" si="14"/>
        <v>0</v>
      </c>
      <c r="R66" s="9">
        <f t="shared" si="15"/>
        <v>2</v>
      </c>
    </row>
    <row r="67" spans="1:19" ht="12.75">
      <c r="A67" s="18">
        <v>34636</v>
      </c>
      <c r="J67" s="9">
        <f t="shared" si="10"/>
        <v>0</v>
      </c>
      <c r="K67" s="9">
        <f t="shared" si="11"/>
        <v>0</v>
      </c>
      <c r="L67" s="9">
        <f t="shared" si="18"/>
        <v>301</v>
      </c>
      <c r="M67" s="9">
        <f t="shared" si="18"/>
        <v>212</v>
      </c>
      <c r="N67" s="5">
        <f t="shared" si="12"/>
        <v>0</v>
      </c>
      <c r="O67" s="11">
        <f t="shared" si="16"/>
        <v>291.16216216216213</v>
      </c>
      <c r="P67" s="5">
        <f t="shared" si="13"/>
        <v>81.55802861685216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8">
        <v>34637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301</v>
      </c>
      <c r="M68" s="9">
        <f t="shared" si="18"/>
        <v>212</v>
      </c>
      <c r="N68" s="5">
        <f aca="true" t="shared" si="21" ref="N68:N101">(+J68+K68)*($J$103/($J$103+$K$103))</f>
        <v>0</v>
      </c>
      <c r="O68" s="11">
        <f t="shared" si="16"/>
        <v>291.16216216216213</v>
      </c>
      <c r="P68" s="5">
        <f aca="true" t="shared" si="22" ref="P68:P101">O68*100/$N$103</f>
        <v>81.55802861685216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8">
        <v>34638</v>
      </c>
      <c r="D69" s="1">
        <v>1</v>
      </c>
      <c r="E69" s="1">
        <v>3</v>
      </c>
      <c r="I69" s="1">
        <v>3</v>
      </c>
      <c r="J69" s="9">
        <f t="shared" si="19"/>
        <v>4</v>
      </c>
      <c r="K69" s="9">
        <f t="shared" si="20"/>
        <v>3</v>
      </c>
      <c r="L69" s="9">
        <f t="shared" si="18"/>
        <v>305</v>
      </c>
      <c r="M69" s="9">
        <f t="shared" si="18"/>
        <v>215</v>
      </c>
      <c r="N69" s="5">
        <f t="shared" si="21"/>
        <v>3.972972972972973</v>
      </c>
      <c r="O69" s="11">
        <f aca="true" t="shared" si="25" ref="O69:O101">O68+N69</f>
        <v>295.1351351351351</v>
      </c>
      <c r="P69" s="5">
        <f t="shared" si="22"/>
        <v>82.67090620031797</v>
      </c>
      <c r="Q69" s="9">
        <f t="shared" si="23"/>
        <v>0</v>
      </c>
      <c r="R69" s="9">
        <f t="shared" si="24"/>
        <v>7</v>
      </c>
    </row>
    <row r="70" spans="1:18" ht="12.75">
      <c r="A70" s="18">
        <v>34639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305</v>
      </c>
      <c r="M70" s="9">
        <f t="shared" si="18"/>
        <v>215</v>
      </c>
      <c r="N70" s="5">
        <f t="shared" si="21"/>
        <v>0</v>
      </c>
      <c r="O70" s="11">
        <f t="shared" si="25"/>
        <v>295.1351351351351</v>
      </c>
      <c r="P70" s="5">
        <f t="shared" si="22"/>
        <v>82.67090620031797</v>
      </c>
      <c r="Q70" s="9">
        <f t="shared" si="23"/>
        <v>0</v>
      </c>
      <c r="R70" s="9">
        <f t="shared" si="24"/>
        <v>0</v>
      </c>
    </row>
    <row r="71" spans="1:18" ht="12.75">
      <c r="A71" s="18">
        <v>34640</v>
      </c>
      <c r="D71" s="1">
        <v>3</v>
      </c>
      <c r="E71" s="1">
        <v>4</v>
      </c>
      <c r="H71" s="1">
        <v>1</v>
      </c>
      <c r="I71" s="1">
        <v>6</v>
      </c>
      <c r="J71" s="9">
        <f t="shared" si="19"/>
        <v>7</v>
      </c>
      <c r="K71" s="9">
        <f t="shared" si="20"/>
        <v>7</v>
      </c>
      <c r="L71" s="9">
        <f t="shared" si="18"/>
        <v>312</v>
      </c>
      <c r="M71" s="9">
        <f t="shared" si="18"/>
        <v>222</v>
      </c>
      <c r="N71" s="5">
        <f t="shared" si="21"/>
        <v>7.945945945945946</v>
      </c>
      <c r="O71" s="11">
        <f t="shared" si="25"/>
        <v>303.08108108108104</v>
      </c>
      <c r="P71" s="5">
        <f t="shared" si="22"/>
        <v>84.8966613672496</v>
      </c>
      <c r="Q71" s="9">
        <f t="shared" si="23"/>
        <v>0</v>
      </c>
      <c r="R71" s="9">
        <f t="shared" si="24"/>
        <v>14</v>
      </c>
    </row>
    <row r="72" spans="1:18" ht="12.75">
      <c r="A72" s="18">
        <v>34641</v>
      </c>
      <c r="J72" s="9">
        <f t="shared" si="19"/>
        <v>0</v>
      </c>
      <c r="K72" s="9">
        <f t="shared" si="20"/>
        <v>0</v>
      </c>
      <c r="L72" s="9">
        <f t="shared" si="18"/>
        <v>312</v>
      </c>
      <c r="M72" s="9">
        <f t="shared" si="18"/>
        <v>222</v>
      </c>
      <c r="N72" s="5">
        <f t="shared" si="21"/>
        <v>0</v>
      </c>
      <c r="O72" s="11">
        <f t="shared" si="25"/>
        <v>303.08108108108104</v>
      </c>
      <c r="P72" s="5">
        <f t="shared" si="22"/>
        <v>84.8966613672496</v>
      </c>
      <c r="Q72" s="9">
        <f t="shared" si="23"/>
        <v>0</v>
      </c>
      <c r="R72" s="9">
        <f t="shared" si="24"/>
        <v>0</v>
      </c>
    </row>
    <row r="73" spans="1:18" ht="12.75">
      <c r="A73" s="18">
        <v>34642</v>
      </c>
      <c r="D73" s="1">
        <v>11</v>
      </c>
      <c r="E73" s="9">
        <v>8</v>
      </c>
      <c r="H73" s="1">
        <v>13</v>
      </c>
      <c r="I73" s="9">
        <v>11</v>
      </c>
      <c r="J73" s="9">
        <f t="shared" si="19"/>
        <v>19</v>
      </c>
      <c r="K73" s="9">
        <f t="shared" si="20"/>
        <v>24</v>
      </c>
      <c r="L73" s="9">
        <f t="shared" si="18"/>
        <v>331</v>
      </c>
      <c r="M73" s="9">
        <f t="shared" si="18"/>
        <v>246</v>
      </c>
      <c r="N73" s="5">
        <f t="shared" si="21"/>
        <v>24.405405405405403</v>
      </c>
      <c r="O73" s="11">
        <f t="shared" si="25"/>
        <v>327.48648648648646</v>
      </c>
      <c r="P73" s="5">
        <f t="shared" si="22"/>
        <v>91.7329093799682</v>
      </c>
      <c r="Q73" s="9">
        <f t="shared" si="23"/>
        <v>0</v>
      </c>
      <c r="R73" s="9">
        <f t="shared" si="24"/>
        <v>43</v>
      </c>
    </row>
    <row r="74" spans="1:18" ht="12.75">
      <c r="A74" s="18">
        <v>34643</v>
      </c>
      <c r="J74" s="9">
        <f t="shared" si="19"/>
        <v>0</v>
      </c>
      <c r="K74" s="9">
        <f t="shared" si="20"/>
        <v>0</v>
      </c>
      <c r="L74" s="9">
        <f t="shared" si="18"/>
        <v>331</v>
      </c>
      <c r="M74" s="9">
        <f t="shared" si="18"/>
        <v>246</v>
      </c>
      <c r="N74" s="5">
        <f t="shared" si="21"/>
        <v>0</v>
      </c>
      <c r="O74" s="11">
        <f t="shared" si="25"/>
        <v>327.48648648648646</v>
      </c>
      <c r="P74" s="5">
        <f t="shared" si="22"/>
        <v>91.7329093799682</v>
      </c>
      <c r="Q74" s="9">
        <f t="shared" si="23"/>
        <v>0</v>
      </c>
      <c r="R74" s="9">
        <f t="shared" si="24"/>
        <v>0</v>
      </c>
    </row>
    <row r="75" spans="1:18" ht="12.75">
      <c r="A75" s="18">
        <v>34644</v>
      </c>
      <c r="D75" s="1">
        <v>1</v>
      </c>
      <c r="E75" s="1">
        <v>3</v>
      </c>
      <c r="H75" s="1">
        <v>2</v>
      </c>
      <c r="I75" s="1">
        <v>2</v>
      </c>
      <c r="J75" s="9">
        <f t="shared" si="19"/>
        <v>4</v>
      </c>
      <c r="K75" s="9">
        <f t="shared" si="20"/>
        <v>4</v>
      </c>
      <c r="L75" s="9">
        <f t="shared" si="18"/>
        <v>335</v>
      </c>
      <c r="M75" s="9">
        <f t="shared" si="18"/>
        <v>250</v>
      </c>
      <c r="N75" s="5">
        <f t="shared" si="21"/>
        <v>4.54054054054054</v>
      </c>
      <c r="O75" s="11">
        <f t="shared" si="25"/>
        <v>332.027027027027</v>
      </c>
      <c r="P75" s="5">
        <f t="shared" si="22"/>
        <v>93.00476947535772</v>
      </c>
      <c r="Q75" s="9">
        <f t="shared" si="23"/>
        <v>0</v>
      </c>
      <c r="R75" s="9">
        <f t="shared" si="24"/>
        <v>8</v>
      </c>
    </row>
    <row r="76" spans="1:18" ht="12.75">
      <c r="A76" s="18">
        <v>34645</v>
      </c>
      <c r="J76" s="9">
        <f t="shared" si="19"/>
        <v>0</v>
      </c>
      <c r="K76" s="9">
        <f t="shared" si="20"/>
        <v>0</v>
      </c>
      <c r="L76" s="9">
        <f t="shared" si="18"/>
        <v>335</v>
      </c>
      <c r="M76" s="9">
        <f t="shared" si="18"/>
        <v>250</v>
      </c>
      <c r="N76" s="5">
        <f t="shared" si="21"/>
        <v>0</v>
      </c>
      <c r="O76" s="11">
        <f t="shared" si="25"/>
        <v>332.027027027027</v>
      </c>
      <c r="P76" s="5">
        <f t="shared" si="22"/>
        <v>93.00476947535772</v>
      </c>
      <c r="Q76" s="9">
        <f t="shared" si="23"/>
        <v>0</v>
      </c>
      <c r="R76" s="9">
        <f t="shared" si="24"/>
        <v>0</v>
      </c>
    </row>
    <row r="77" spans="1:18" ht="12.75">
      <c r="A77" s="18">
        <v>34646</v>
      </c>
      <c r="J77" s="9">
        <f t="shared" si="19"/>
        <v>0</v>
      </c>
      <c r="K77" s="9">
        <f t="shared" si="20"/>
        <v>0</v>
      </c>
      <c r="L77" s="9">
        <f t="shared" si="18"/>
        <v>335</v>
      </c>
      <c r="M77" s="9">
        <f t="shared" si="18"/>
        <v>250</v>
      </c>
      <c r="N77" s="5">
        <f t="shared" si="21"/>
        <v>0</v>
      </c>
      <c r="O77" s="11">
        <f t="shared" si="25"/>
        <v>332.027027027027</v>
      </c>
      <c r="P77" s="5">
        <f t="shared" si="22"/>
        <v>93.00476947535772</v>
      </c>
      <c r="Q77" s="9">
        <f t="shared" si="23"/>
        <v>0</v>
      </c>
      <c r="R77" s="9">
        <f t="shared" si="24"/>
        <v>0</v>
      </c>
    </row>
    <row r="78" spans="1:18" ht="12.75">
      <c r="A78" s="18">
        <v>34647</v>
      </c>
      <c r="C78" s="9"/>
      <c r="D78" s="9">
        <v>1</v>
      </c>
      <c r="E78" s="1">
        <v>2</v>
      </c>
      <c r="G78" s="9"/>
      <c r="H78" s="9">
        <v>1</v>
      </c>
      <c r="I78" s="1">
        <v>3</v>
      </c>
      <c r="J78" s="9">
        <f t="shared" si="19"/>
        <v>3</v>
      </c>
      <c r="K78" s="9">
        <f t="shared" si="20"/>
        <v>4</v>
      </c>
      <c r="L78" s="9">
        <f t="shared" si="18"/>
        <v>338</v>
      </c>
      <c r="M78" s="9">
        <f t="shared" si="18"/>
        <v>254</v>
      </c>
      <c r="N78" s="5">
        <f t="shared" si="21"/>
        <v>3.972972972972973</v>
      </c>
      <c r="O78" s="11">
        <f t="shared" si="25"/>
        <v>335.99999999999994</v>
      </c>
      <c r="P78" s="5">
        <f t="shared" si="22"/>
        <v>94.11764705882352</v>
      </c>
      <c r="Q78" s="9">
        <f t="shared" si="23"/>
        <v>0</v>
      </c>
      <c r="R78" s="9">
        <f t="shared" si="24"/>
        <v>7</v>
      </c>
    </row>
    <row r="79" spans="1:18" ht="12.75">
      <c r="A79" s="18">
        <v>34648</v>
      </c>
      <c r="J79" s="9">
        <f t="shared" si="19"/>
        <v>0</v>
      </c>
      <c r="K79" s="9">
        <f t="shared" si="20"/>
        <v>0</v>
      </c>
      <c r="L79" s="9">
        <f t="shared" si="18"/>
        <v>338</v>
      </c>
      <c r="M79" s="9">
        <f t="shared" si="18"/>
        <v>254</v>
      </c>
      <c r="N79" s="5">
        <f t="shared" si="21"/>
        <v>0</v>
      </c>
      <c r="O79" s="11">
        <f t="shared" si="25"/>
        <v>335.99999999999994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2.75">
      <c r="A80" s="18">
        <v>34649</v>
      </c>
      <c r="D80" s="1">
        <v>1</v>
      </c>
      <c r="H80" s="1">
        <v>1</v>
      </c>
      <c r="J80" s="9">
        <f t="shared" si="19"/>
        <v>1</v>
      </c>
      <c r="K80" s="9">
        <f t="shared" si="20"/>
        <v>1</v>
      </c>
      <c r="L80" s="9">
        <f t="shared" si="18"/>
        <v>339</v>
      </c>
      <c r="M80" s="9">
        <f t="shared" si="18"/>
        <v>255</v>
      </c>
      <c r="N80" s="5">
        <f t="shared" si="21"/>
        <v>1.135135135135135</v>
      </c>
      <c r="O80" s="11">
        <f t="shared" si="25"/>
        <v>337.1351351351351</v>
      </c>
      <c r="P80" s="5">
        <f t="shared" si="22"/>
        <v>94.43561208267091</v>
      </c>
      <c r="Q80" s="9">
        <f t="shared" si="23"/>
        <v>0</v>
      </c>
      <c r="R80" s="9">
        <f t="shared" si="24"/>
        <v>2</v>
      </c>
    </row>
    <row r="81" spans="1:19" ht="12.75">
      <c r="A81" s="18">
        <v>34650</v>
      </c>
      <c r="J81" s="9">
        <f t="shared" si="19"/>
        <v>0</v>
      </c>
      <c r="K81" s="9">
        <f t="shared" si="20"/>
        <v>0</v>
      </c>
      <c r="L81" s="9">
        <f t="shared" si="18"/>
        <v>339</v>
      </c>
      <c r="M81" s="9">
        <f t="shared" si="18"/>
        <v>255</v>
      </c>
      <c r="N81" s="5">
        <f t="shared" si="21"/>
        <v>0</v>
      </c>
      <c r="O81" s="11">
        <f t="shared" si="25"/>
        <v>337.1351351351351</v>
      </c>
      <c r="P81" s="5">
        <f t="shared" si="22"/>
        <v>94.43561208267091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8">
        <v>34651</v>
      </c>
      <c r="B82" s="1">
        <v>1</v>
      </c>
      <c r="D82" s="1">
        <v>1</v>
      </c>
      <c r="I82" s="1">
        <v>1</v>
      </c>
      <c r="J82" s="9">
        <f t="shared" si="19"/>
        <v>0</v>
      </c>
      <c r="K82" s="9">
        <f t="shared" si="20"/>
        <v>1</v>
      </c>
      <c r="L82" s="9">
        <f t="shared" si="18"/>
        <v>339</v>
      </c>
      <c r="M82" s="9">
        <f t="shared" si="18"/>
        <v>256</v>
      </c>
      <c r="N82" s="5">
        <f t="shared" si="21"/>
        <v>0.5675675675675675</v>
      </c>
      <c r="O82" s="11">
        <f t="shared" si="25"/>
        <v>337.70270270270265</v>
      </c>
      <c r="P82" s="5">
        <f t="shared" si="22"/>
        <v>94.5945945945946</v>
      </c>
      <c r="Q82" s="9">
        <f t="shared" si="23"/>
        <v>1</v>
      </c>
      <c r="R82" s="9">
        <f t="shared" si="24"/>
        <v>2</v>
      </c>
    </row>
    <row r="83" spans="1:18" ht="12.75">
      <c r="A83" s="18">
        <v>34652</v>
      </c>
      <c r="J83" s="9">
        <f t="shared" si="19"/>
        <v>0</v>
      </c>
      <c r="K83" s="9">
        <f t="shared" si="20"/>
        <v>0</v>
      </c>
      <c r="L83" s="9">
        <f t="shared" si="18"/>
        <v>339</v>
      </c>
      <c r="M83" s="9">
        <f t="shared" si="18"/>
        <v>256</v>
      </c>
      <c r="N83" s="5">
        <f t="shared" si="21"/>
        <v>0</v>
      </c>
      <c r="O83" s="11">
        <f t="shared" si="25"/>
        <v>337.70270270270265</v>
      </c>
      <c r="P83" s="5">
        <f t="shared" si="22"/>
        <v>94.5945945945946</v>
      </c>
      <c r="Q83" s="9">
        <f t="shared" si="23"/>
        <v>0</v>
      </c>
      <c r="R83" s="9">
        <f t="shared" si="24"/>
        <v>0</v>
      </c>
    </row>
    <row r="84" spans="1:18" ht="12.75">
      <c r="A84" s="18">
        <v>34653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339</v>
      </c>
      <c r="M84" s="9">
        <f t="shared" si="18"/>
        <v>256</v>
      </c>
      <c r="N84" s="5">
        <f t="shared" si="21"/>
        <v>0</v>
      </c>
      <c r="O84" s="11">
        <f t="shared" si="25"/>
        <v>337.70270270270265</v>
      </c>
      <c r="P84" s="5">
        <f t="shared" si="22"/>
        <v>94.5945945945946</v>
      </c>
      <c r="Q84" s="9">
        <f t="shared" si="23"/>
        <v>0</v>
      </c>
      <c r="R84" s="9">
        <f t="shared" si="24"/>
        <v>0</v>
      </c>
    </row>
    <row r="85" spans="1:18" ht="12.75">
      <c r="A85" s="18">
        <v>34654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340</v>
      </c>
      <c r="M85" s="9">
        <f t="shared" si="26"/>
        <v>256</v>
      </c>
      <c r="N85" s="5">
        <f t="shared" si="21"/>
        <v>0.5675675675675675</v>
      </c>
      <c r="O85" s="11">
        <f t="shared" si="25"/>
        <v>338.2702702702702</v>
      </c>
      <c r="P85" s="5">
        <f t="shared" si="22"/>
        <v>94.75357710651828</v>
      </c>
      <c r="Q85" s="9">
        <f t="shared" si="23"/>
        <v>0</v>
      </c>
      <c r="R85" s="9">
        <f t="shared" si="24"/>
        <v>1</v>
      </c>
    </row>
    <row r="86" spans="1:18" ht="12.75">
      <c r="A86" s="18">
        <v>34655</v>
      </c>
      <c r="J86" s="9">
        <f t="shared" si="19"/>
        <v>0</v>
      </c>
      <c r="K86" s="9">
        <f t="shared" si="20"/>
        <v>0</v>
      </c>
      <c r="L86" s="9">
        <f t="shared" si="26"/>
        <v>340</v>
      </c>
      <c r="M86" s="9">
        <f t="shared" si="26"/>
        <v>256</v>
      </c>
      <c r="N86" s="5">
        <f t="shared" si="21"/>
        <v>0</v>
      </c>
      <c r="O86" s="11">
        <f t="shared" si="25"/>
        <v>338.2702702702702</v>
      </c>
      <c r="P86" s="5">
        <f t="shared" si="22"/>
        <v>94.75357710651828</v>
      </c>
      <c r="Q86" s="9">
        <f t="shared" si="23"/>
        <v>0</v>
      </c>
      <c r="R86" s="9">
        <f t="shared" si="24"/>
        <v>0</v>
      </c>
    </row>
    <row r="87" spans="1:18" ht="12.75">
      <c r="A87" s="18">
        <v>34656</v>
      </c>
      <c r="B87" s="9"/>
      <c r="C87" s="9"/>
      <c r="D87" s="9">
        <v>2</v>
      </c>
      <c r="E87" s="9">
        <v>2</v>
      </c>
      <c r="F87" s="9"/>
      <c r="G87" s="9"/>
      <c r="H87" s="9">
        <v>3</v>
      </c>
      <c r="I87" s="9">
        <v>3</v>
      </c>
      <c r="J87" s="9">
        <f t="shared" si="19"/>
        <v>4</v>
      </c>
      <c r="K87" s="9">
        <f t="shared" si="20"/>
        <v>6</v>
      </c>
      <c r="L87" s="9">
        <f t="shared" si="26"/>
        <v>344</v>
      </c>
      <c r="M87" s="9">
        <f t="shared" si="26"/>
        <v>262</v>
      </c>
      <c r="N87" s="5">
        <f t="shared" si="21"/>
        <v>5.675675675675675</v>
      </c>
      <c r="O87" s="11">
        <f t="shared" si="25"/>
        <v>343.9459459459459</v>
      </c>
      <c r="P87" s="5">
        <f t="shared" si="22"/>
        <v>96.34340222575516</v>
      </c>
      <c r="Q87" s="9">
        <f t="shared" si="23"/>
        <v>0</v>
      </c>
      <c r="R87" s="9">
        <f t="shared" si="24"/>
        <v>10</v>
      </c>
    </row>
    <row r="88" spans="1:18" ht="12.75">
      <c r="A88" s="18">
        <v>34657</v>
      </c>
      <c r="D88" s="1">
        <v>2</v>
      </c>
      <c r="E88" s="1">
        <v>3</v>
      </c>
      <c r="H88" s="1">
        <v>3</v>
      </c>
      <c r="I88" s="1">
        <v>3</v>
      </c>
      <c r="J88" s="9">
        <f t="shared" si="19"/>
        <v>5</v>
      </c>
      <c r="K88" s="9">
        <f t="shared" si="20"/>
        <v>6</v>
      </c>
      <c r="L88" s="9">
        <f t="shared" si="26"/>
        <v>349</v>
      </c>
      <c r="M88" s="9">
        <f t="shared" si="26"/>
        <v>268</v>
      </c>
      <c r="N88" s="5">
        <f t="shared" si="21"/>
        <v>6.243243243243243</v>
      </c>
      <c r="O88" s="11">
        <f t="shared" si="25"/>
        <v>350.1891891891891</v>
      </c>
      <c r="P88" s="5">
        <f t="shared" si="22"/>
        <v>98.09220985691574</v>
      </c>
      <c r="Q88" s="9">
        <f t="shared" si="23"/>
        <v>0</v>
      </c>
      <c r="R88" s="9">
        <f t="shared" si="24"/>
        <v>11</v>
      </c>
    </row>
    <row r="89" spans="1:18" ht="12.75">
      <c r="A89" s="18">
        <v>34658</v>
      </c>
      <c r="J89" s="9">
        <f t="shared" si="19"/>
        <v>0</v>
      </c>
      <c r="K89" s="9">
        <f t="shared" si="20"/>
        <v>0</v>
      </c>
      <c r="L89" s="9">
        <f t="shared" si="26"/>
        <v>349</v>
      </c>
      <c r="M89" s="9">
        <f t="shared" si="26"/>
        <v>268</v>
      </c>
      <c r="N89" s="5">
        <f t="shared" si="21"/>
        <v>0</v>
      </c>
      <c r="O89" s="11">
        <f t="shared" si="25"/>
        <v>350.1891891891891</v>
      </c>
      <c r="P89" s="5">
        <f t="shared" si="22"/>
        <v>98.09220985691574</v>
      </c>
      <c r="Q89" s="9">
        <f t="shared" si="23"/>
        <v>0</v>
      </c>
      <c r="R89" s="9">
        <f t="shared" si="24"/>
        <v>0</v>
      </c>
    </row>
    <row r="90" spans="1:18" ht="12.75">
      <c r="A90" s="18">
        <v>34659</v>
      </c>
      <c r="J90" s="9">
        <f t="shared" si="19"/>
        <v>0</v>
      </c>
      <c r="K90" s="9">
        <f t="shared" si="20"/>
        <v>0</v>
      </c>
      <c r="L90" s="9">
        <f t="shared" si="26"/>
        <v>349</v>
      </c>
      <c r="M90" s="9">
        <f t="shared" si="26"/>
        <v>268</v>
      </c>
      <c r="N90" s="5">
        <f t="shared" si="21"/>
        <v>0</v>
      </c>
      <c r="O90" s="11">
        <f t="shared" si="25"/>
        <v>350.1891891891891</v>
      </c>
      <c r="P90" s="5">
        <f t="shared" si="22"/>
        <v>98.09220985691574</v>
      </c>
      <c r="Q90" s="9">
        <f t="shared" si="23"/>
        <v>0</v>
      </c>
      <c r="R90" s="9">
        <f t="shared" si="24"/>
        <v>0</v>
      </c>
    </row>
    <row r="91" spans="1:18" ht="12.75">
      <c r="A91" s="18">
        <v>34660</v>
      </c>
      <c r="D91" s="1">
        <v>1</v>
      </c>
      <c r="E91" s="1">
        <v>1</v>
      </c>
      <c r="J91" s="9">
        <f t="shared" si="19"/>
        <v>2</v>
      </c>
      <c r="K91" s="9">
        <f t="shared" si="20"/>
        <v>0</v>
      </c>
      <c r="L91" s="9">
        <f t="shared" si="26"/>
        <v>351</v>
      </c>
      <c r="M91" s="9">
        <f t="shared" si="26"/>
        <v>268</v>
      </c>
      <c r="N91" s="5">
        <f t="shared" si="21"/>
        <v>1.135135135135135</v>
      </c>
      <c r="O91" s="11">
        <f t="shared" si="25"/>
        <v>351.32432432432427</v>
      </c>
      <c r="P91" s="5">
        <f t="shared" si="22"/>
        <v>98.41017488076311</v>
      </c>
      <c r="Q91" s="9">
        <f t="shared" si="23"/>
        <v>0</v>
      </c>
      <c r="R91" s="9">
        <f t="shared" si="24"/>
        <v>2</v>
      </c>
    </row>
    <row r="92" spans="1:18" ht="12.75">
      <c r="A92" s="18">
        <v>34661</v>
      </c>
      <c r="J92" s="9">
        <f t="shared" si="19"/>
        <v>0</v>
      </c>
      <c r="K92" s="9">
        <f t="shared" si="20"/>
        <v>0</v>
      </c>
      <c r="L92" s="9">
        <f t="shared" si="26"/>
        <v>351</v>
      </c>
      <c r="M92" s="9">
        <f t="shared" si="26"/>
        <v>268</v>
      </c>
      <c r="N92" s="5">
        <f t="shared" si="21"/>
        <v>0</v>
      </c>
      <c r="O92" s="11">
        <f t="shared" si="25"/>
        <v>351.32432432432427</v>
      </c>
      <c r="P92" s="5">
        <f t="shared" si="22"/>
        <v>98.41017488076311</v>
      </c>
      <c r="Q92" s="9">
        <f t="shared" si="23"/>
        <v>0</v>
      </c>
      <c r="R92" s="9">
        <f t="shared" si="24"/>
        <v>0</v>
      </c>
    </row>
    <row r="93" spans="1:18" ht="12.75">
      <c r="A93" s="18">
        <v>34662</v>
      </c>
      <c r="J93" s="9">
        <f t="shared" si="19"/>
        <v>0</v>
      </c>
      <c r="K93" s="9">
        <f t="shared" si="20"/>
        <v>0</v>
      </c>
      <c r="L93" s="9">
        <f t="shared" si="26"/>
        <v>351</v>
      </c>
      <c r="M93" s="9">
        <f t="shared" si="26"/>
        <v>268</v>
      </c>
      <c r="N93" s="5">
        <f t="shared" si="21"/>
        <v>0</v>
      </c>
      <c r="O93" s="11">
        <f t="shared" si="25"/>
        <v>351.32432432432427</v>
      </c>
      <c r="P93" s="5">
        <f t="shared" si="22"/>
        <v>98.41017488076311</v>
      </c>
      <c r="Q93" s="9">
        <f t="shared" si="23"/>
        <v>0</v>
      </c>
      <c r="R93" s="9">
        <f t="shared" si="24"/>
        <v>0</v>
      </c>
    </row>
    <row r="94" spans="1:18" ht="12.75">
      <c r="A94" s="18">
        <v>34663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351</v>
      </c>
      <c r="M94" s="9">
        <f t="shared" si="26"/>
        <v>268</v>
      </c>
      <c r="N94" s="5">
        <f t="shared" si="21"/>
        <v>0</v>
      </c>
      <c r="O94" s="11">
        <f t="shared" si="25"/>
        <v>351.32432432432427</v>
      </c>
      <c r="P94" s="5">
        <f t="shared" si="22"/>
        <v>98.41017488076311</v>
      </c>
      <c r="Q94" s="9">
        <f t="shared" si="23"/>
        <v>0</v>
      </c>
      <c r="R94" s="9">
        <f t="shared" si="24"/>
        <v>0</v>
      </c>
    </row>
    <row r="95" spans="1:19" ht="12.75">
      <c r="A95" s="18">
        <v>34664</v>
      </c>
      <c r="J95" s="9">
        <f t="shared" si="19"/>
        <v>0</v>
      </c>
      <c r="K95" s="9">
        <f t="shared" si="20"/>
        <v>0</v>
      </c>
      <c r="L95" s="9">
        <f t="shared" si="26"/>
        <v>351</v>
      </c>
      <c r="M95" s="9">
        <f t="shared" si="26"/>
        <v>268</v>
      </c>
      <c r="N95" s="5">
        <f t="shared" si="21"/>
        <v>0</v>
      </c>
      <c r="O95" s="11">
        <f t="shared" si="25"/>
        <v>351.32432432432427</v>
      </c>
      <c r="P95" s="5">
        <f t="shared" si="22"/>
        <v>98.41017488076311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8">
        <v>34665</v>
      </c>
      <c r="J96" s="9">
        <f t="shared" si="19"/>
        <v>0</v>
      </c>
      <c r="K96" s="9">
        <f t="shared" si="20"/>
        <v>0</v>
      </c>
      <c r="L96" s="9">
        <f t="shared" si="26"/>
        <v>351</v>
      </c>
      <c r="M96" s="9">
        <f t="shared" si="26"/>
        <v>268</v>
      </c>
      <c r="N96" s="5">
        <f t="shared" si="21"/>
        <v>0</v>
      </c>
      <c r="O96" s="11">
        <f t="shared" si="25"/>
        <v>351.32432432432427</v>
      </c>
      <c r="P96" s="5">
        <f t="shared" si="22"/>
        <v>98.41017488076311</v>
      </c>
      <c r="Q96" s="9">
        <f t="shared" si="23"/>
        <v>0</v>
      </c>
      <c r="R96" s="9">
        <f t="shared" si="24"/>
        <v>0</v>
      </c>
    </row>
    <row r="97" spans="1:18" ht="12.75">
      <c r="A97" s="18">
        <v>34666</v>
      </c>
      <c r="D97" s="1">
        <v>4</v>
      </c>
      <c r="E97" s="1">
        <v>2</v>
      </c>
      <c r="F97" s="1">
        <v>1</v>
      </c>
      <c r="I97" s="1">
        <v>6</v>
      </c>
      <c r="J97" s="9">
        <f t="shared" si="19"/>
        <v>6</v>
      </c>
      <c r="K97" s="9">
        <f t="shared" si="20"/>
        <v>5</v>
      </c>
      <c r="L97" s="9">
        <f t="shared" si="26"/>
        <v>357</v>
      </c>
      <c r="M97" s="9">
        <f t="shared" si="26"/>
        <v>273</v>
      </c>
      <c r="N97" s="5">
        <f t="shared" si="21"/>
        <v>6.243243243243243</v>
      </c>
      <c r="O97" s="11">
        <f t="shared" si="25"/>
        <v>357.5675675675675</v>
      </c>
      <c r="P97" s="5">
        <f t="shared" si="22"/>
        <v>100.15898251192367</v>
      </c>
      <c r="Q97" s="9">
        <f t="shared" si="23"/>
        <v>1</v>
      </c>
      <c r="R97" s="9">
        <f t="shared" si="24"/>
        <v>12</v>
      </c>
    </row>
    <row r="98" spans="1:18" ht="12.75">
      <c r="A98" s="18">
        <v>34667</v>
      </c>
      <c r="J98" s="9">
        <f t="shared" si="19"/>
        <v>0</v>
      </c>
      <c r="K98" s="9">
        <f t="shared" si="20"/>
        <v>0</v>
      </c>
      <c r="L98" s="9">
        <f t="shared" si="26"/>
        <v>357</v>
      </c>
      <c r="M98" s="9">
        <f t="shared" si="26"/>
        <v>273</v>
      </c>
      <c r="N98" s="5">
        <f t="shared" si="21"/>
        <v>0</v>
      </c>
      <c r="O98" s="11">
        <f t="shared" si="25"/>
        <v>357.5675675675675</v>
      </c>
      <c r="P98" s="5">
        <f t="shared" si="22"/>
        <v>100.15898251192367</v>
      </c>
      <c r="Q98" s="9">
        <f t="shared" si="23"/>
        <v>0</v>
      </c>
      <c r="R98" s="9">
        <f t="shared" si="24"/>
        <v>0</v>
      </c>
    </row>
    <row r="99" spans="1:18" ht="12.75">
      <c r="A99" s="18">
        <v>34668</v>
      </c>
      <c r="J99" s="9">
        <f t="shared" si="19"/>
        <v>0</v>
      </c>
      <c r="K99" s="9">
        <f t="shared" si="20"/>
        <v>0</v>
      </c>
      <c r="L99" s="9">
        <f t="shared" si="26"/>
        <v>357</v>
      </c>
      <c r="M99" s="9">
        <f t="shared" si="26"/>
        <v>273</v>
      </c>
      <c r="N99" s="5">
        <f t="shared" si="21"/>
        <v>0</v>
      </c>
      <c r="O99" s="11">
        <f t="shared" si="25"/>
        <v>357.5675675675675</v>
      </c>
      <c r="P99" s="5">
        <f t="shared" si="22"/>
        <v>100.15898251192367</v>
      </c>
      <c r="Q99" s="9">
        <f t="shared" si="23"/>
        <v>0</v>
      </c>
      <c r="R99" s="9">
        <f t="shared" si="24"/>
        <v>0</v>
      </c>
    </row>
    <row r="100" spans="1:18" ht="12.75">
      <c r="A100" s="18">
        <v>34669</v>
      </c>
      <c r="J100" s="9">
        <f t="shared" si="19"/>
        <v>0</v>
      </c>
      <c r="K100" s="9">
        <f t="shared" si="20"/>
        <v>0</v>
      </c>
      <c r="L100" s="9">
        <f t="shared" si="26"/>
        <v>357</v>
      </c>
      <c r="M100" s="9">
        <f t="shared" si="26"/>
        <v>273</v>
      </c>
      <c r="N100" s="5">
        <f t="shared" si="21"/>
        <v>0</v>
      </c>
      <c r="O100" s="11">
        <f t="shared" si="25"/>
        <v>357.5675675675675</v>
      </c>
      <c r="P100" s="5">
        <f t="shared" si="22"/>
        <v>100.15898251192367</v>
      </c>
      <c r="Q100" s="9">
        <f t="shared" si="23"/>
        <v>0</v>
      </c>
      <c r="R100" s="9">
        <f t="shared" si="24"/>
        <v>0</v>
      </c>
    </row>
    <row r="101" spans="1:18" ht="12.75">
      <c r="A101" s="18">
        <v>34670</v>
      </c>
      <c r="C101" s="9"/>
      <c r="D101" s="9"/>
      <c r="E101" s="9"/>
      <c r="F101" s="1">
        <v>1</v>
      </c>
      <c r="G101" s="9"/>
      <c r="H101" s="9"/>
      <c r="I101" s="9"/>
      <c r="J101" s="9">
        <f t="shared" si="19"/>
        <v>0</v>
      </c>
      <c r="K101" s="9">
        <f t="shared" si="20"/>
        <v>-1</v>
      </c>
      <c r="L101" s="9">
        <f t="shared" si="26"/>
        <v>357</v>
      </c>
      <c r="M101" s="9">
        <f t="shared" si="26"/>
        <v>272</v>
      </c>
      <c r="N101" s="5">
        <f t="shared" si="21"/>
        <v>-0.5675675675675675</v>
      </c>
      <c r="O101" s="11">
        <f t="shared" si="25"/>
        <v>356.99999999999994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11</v>
      </c>
      <c r="D103" s="9">
        <f t="shared" si="27"/>
        <v>135</v>
      </c>
      <c r="E103" s="9">
        <f t="shared" si="27"/>
        <v>237</v>
      </c>
      <c r="F103" s="9">
        <f t="shared" si="27"/>
        <v>8</v>
      </c>
      <c r="G103" s="9">
        <f t="shared" si="27"/>
        <v>6</v>
      </c>
      <c r="H103" s="9">
        <f t="shared" si="27"/>
        <v>85</v>
      </c>
      <c r="I103" s="9">
        <f t="shared" si="27"/>
        <v>201</v>
      </c>
      <c r="J103" s="9">
        <f t="shared" si="27"/>
        <v>357</v>
      </c>
      <c r="K103" s="9">
        <f t="shared" si="27"/>
        <v>272</v>
      </c>
      <c r="N103" s="5">
        <f>SUM(N4:N101)</f>
        <v>356.99999999999994</v>
      </c>
      <c r="Q103" s="11">
        <f>SUM(Q4:Q101)</f>
        <v>29</v>
      </c>
      <c r="R103" s="11">
        <f>SUM(R4:R101)</f>
        <v>658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98" sqref="C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565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491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6.643584521384929</v>
      </c>
      <c r="AA4" s="5">
        <f aca="true" t="shared" si="6" ref="AA4:AA17">Z4*100/$Z$18</f>
        <v>2.8513238289205707</v>
      </c>
      <c r="AB4" s="11">
        <f>SUM(Q4:Q10)+SUM(R4:R10)</f>
        <v>24</v>
      </c>
      <c r="AC4" s="11">
        <f>100*SUM(R4:R10)/AB4</f>
        <v>79.16666666666667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528</v>
      </c>
      <c r="W5"/>
      <c r="X5"/>
      <c r="Y5" s="1" t="s">
        <v>39</v>
      </c>
      <c r="Z5" s="11">
        <f>SUM(N11:N17)</f>
        <v>6.643584521384929</v>
      </c>
      <c r="AA5" s="5">
        <f t="shared" si="6"/>
        <v>2.8513238289205707</v>
      </c>
      <c r="AB5" s="11">
        <f>SUM(Q11:Q17)+SUM(R11:R17)</f>
        <v>28</v>
      </c>
      <c r="AC5" s="11">
        <f>100*SUM(R11:R17)/AB5</f>
        <v>75</v>
      </c>
    </row>
    <row r="6" spans="1:29" ht="15">
      <c r="A6" s="19">
        <v>32749</v>
      </c>
      <c r="B6"/>
      <c r="C6">
        <v>1</v>
      </c>
      <c r="D6">
        <v>1</v>
      </c>
      <c r="E6">
        <v>4</v>
      </c>
      <c r="F6"/>
      <c r="G6">
        <v>2</v>
      </c>
      <c r="H6"/>
      <c r="I6">
        <v>4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7"/>
        <v>2</v>
      </c>
      <c r="N6" s="5">
        <f t="shared" si="2"/>
        <v>2.8472505091649696</v>
      </c>
      <c r="O6" s="11">
        <f t="shared" si="8"/>
        <v>2.8472505091649696</v>
      </c>
      <c r="P6" s="5">
        <f t="shared" si="3"/>
        <v>1.2219959266802447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37</v>
      </c>
      <c r="W6"/>
      <c r="X6" s="1" t="s">
        <v>41</v>
      </c>
      <c r="Z6" s="11">
        <f>SUM(N18:N24)</f>
        <v>55.0468431771894</v>
      </c>
      <c r="AA6" s="5">
        <f t="shared" si="6"/>
        <v>23.625254582484725</v>
      </c>
      <c r="AB6" s="11">
        <f>SUM(Q18:Q24)+SUM(R18:R24)</f>
        <v>120</v>
      </c>
      <c r="AC6" s="11">
        <f>100*SUM(R18:R24)/AB6</f>
        <v>98.33333333333333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2</v>
      </c>
      <c r="N7" s="5">
        <f t="shared" si="2"/>
        <v>0</v>
      </c>
      <c r="O7" s="11">
        <f t="shared" si="8"/>
        <v>2.8472505091649696</v>
      </c>
      <c r="P7" s="5">
        <f t="shared" si="3"/>
        <v>1.2219959266802447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93.45132743362832</v>
      </c>
      <c r="W7"/>
      <c r="Y7" s="1" t="s">
        <v>43</v>
      </c>
      <c r="Z7" s="11">
        <f>SUM(N25:N31)</f>
        <v>22.778004073319757</v>
      </c>
      <c r="AA7" s="5">
        <f t="shared" si="6"/>
        <v>9.775967413441958</v>
      </c>
      <c r="AB7" s="11">
        <f>SUM(Q25:Q31)+SUM(R25:R31)</f>
        <v>62</v>
      </c>
      <c r="AC7" s="11">
        <f>100*SUM(R25:R31)/AB7</f>
        <v>88.70967741935483</v>
      </c>
    </row>
    <row r="8" spans="1:29" ht="15">
      <c r="A8" s="19">
        <v>32751</v>
      </c>
      <c r="B8"/>
      <c r="C8">
        <v>1</v>
      </c>
      <c r="D8">
        <v>2</v>
      </c>
      <c r="E8">
        <v>2</v>
      </c>
      <c r="F8"/>
      <c r="G8"/>
      <c r="H8"/>
      <c r="I8">
        <v>2</v>
      </c>
      <c r="J8" s="9">
        <f t="shared" si="0"/>
        <v>3</v>
      </c>
      <c r="K8" s="9">
        <f t="shared" si="1"/>
        <v>2</v>
      </c>
      <c r="L8" s="9">
        <f t="shared" si="7"/>
        <v>7</v>
      </c>
      <c r="M8" s="9">
        <f t="shared" si="7"/>
        <v>4</v>
      </c>
      <c r="N8" s="5">
        <f t="shared" si="2"/>
        <v>2.3727087576374744</v>
      </c>
      <c r="O8" s="11">
        <f t="shared" si="8"/>
        <v>5.219959266802444</v>
      </c>
      <c r="P8" s="5">
        <f t="shared" si="3"/>
        <v>2.240325865580449</v>
      </c>
      <c r="Q8" s="9">
        <f t="shared" si="4"/>
        <v>1</v>
      </c>
      <c r="R8" s="9">
        <f t="shared" si="5"/>
        <v>6</v>
      </c>
      <c r="W8"/>
      <c r="X8" s="1" t="s">
        <v>44</v>
      </c>
      <c r="Z8" s="11">
        <f>SUM(N32:N38)</f>
        <v>26.09979633401222</v>
      </c>
      <c r="AA8" s="5">
        <f t="shared" si="6"/>
        <v>11.201629327902241</v>
      </c>
      <c r="AB8" s="11">
        <f>SUM(Q32:Q38)+SUM(R32:R38)</f>
        <v>63</v>
      </c>
      <c r="AC8" s="11">
        <f>100*SUM(R32:R38)/AB8</f>
        <v>93.65079365079364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7"/>
        <v>4</v>
      </c>
      <c r="N9" s="5">
        <f t="shared" si="2"/>
        <v>0</v>
      </c>
      <c r="O9" s="11">
        <f t="shared" si="8"/>
        <v>5.219959266802444</v>
      </c>
      <c r="P9" s="5">
        <f t="shared" si="3"/>
        <v>2.240325865580449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17.55804480651731</v>
      </c>
      <c r="AA9" s="5">
        <f t="shared" si="6"/>
        <v>7.535641547861507</v>
      </c>
      <c r="AB9" s="11">
        <f>SUM(Q39:Q45)+SUM(R39:R45)</f>
        <v>39</v>
      </c>
      <c r="AC9" s="11">
        <f>100*SUM(R39:R45)/AB9</f>
        <v>97.43589743589743</v>
      </c>
    </row>
    <row r="10" spans="1:29" ht="15">
      <c r="A10" s="19">
        <v>32753</v>
      </c>
      <c r="B10" s="12"/>
      <c r="C10" s="12">
        <v>1</v>
      </c>
      <c r="D10" s="12">
        <v>1</v>
      </c>
      <c r="E10" s="12">
        <v>1</v>
      </c>
      <c r="F10" s="12"/>
      <c r="G10" s="12"/>
      <c r="H10" s="12">
        <v>1</v>
      </c>
      <c r="I10" s="12">
        <v>1</v>
      </c>
      <c r="J10" s="9">
        <f t="shared" si="0"/>
        <v>1</v>
      </c>
      <c r="K10" s="9">
        <f t="shared" si="1"/>
        <v>2</v>
      </c>
      <c r="L10" s="9">
        <f t="shared" si="7"/>
        <v>8</v>
      </c>
      <c r="M10" s="9">
        <f t="shared" si="7"/>
        <v>6</v>
      </c>
      <c r="N10" s="5">
        <f t="shared" si="2"/>
        <v>1.4236252545824848</v>
      </c>
      <c r="O10" s="11">
        <f t="shared" si="8"/>
        <v>6.643584521384929</v>
      </c>
      <c r="P10" s="5">
        <f t="shared" si="3"/>
        <v>2.851323828920571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61.08949416342413</v>
      </c>
      <c r="W10"/>
      <c r="X10" s="8" t="s">
        <v>47</v>
      </c>
      <c r="Z10" s="11">
        <f>SUM(N46:N52)</f>
        <v>18.03258655804481</v>
      </c>
      <c r="AA10" s="5">
        <f t="shared" si="6"/>
        <v>7.73930753564155</v>
      </c>
      <c r="AB10" s="11">
        <f>SUM(Q46:Q52)+SUM(R46:R52)</f>
        <v>40</v>
      </c>
      <c r="AC10" s="11">
        <f>100*SUM(R46:R52)/AB10</f>
        <v>97.5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8</v>
      </c>
      <c r="M11" s="9">
        <f t="shared" si="7"/>
        <v>6</v>
      </c>
      <c r="N11" s="5">
        <f t="shared" si="2"/>
        <v>0</v>
      </c>
      <c r="O11" s="11">
        <f t="shared" si="8"/>
        <v>6.643584521384929</v>
      </c>
      <c r="P11" s="5">
        <f t="shared" si="3"/>
        <v>2.851323828920571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64.57564575645756</v>
      </c>
      <c r="W11"/>
      <c r="Y11" s="8" t="s">
        <v>49</v>
      </c>
      <c r="Z11" s="11">
        <f>SUM(N53:N59)</f>
        <v>27.048879837067208</v>
      </c>
      <c r="AA11" s="5">
        <f t="shared" si="6"/>
        <v>11.608961303462323</v>
      </c>
      <c r="AB11" s="11">
        <f>SUM(Q53:Q59)+SUM(R53:R59)</f>
        <v>59</v>
      </c>
      <c r="AC11" s="11">
        <f>100*SUM(R53:R59)/AB11</f>
        <v>98.30508474576271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8</v>
      </c>
      <c r="M12" s="9">
        <f t="shared" si="7"/>
        <v>6</v>
      </c>
      <c r="N12" s="5">
        <f t="shared" si="2"/>
        <v>0</v>
      </c>
      <c r="O12" s="11">
        <f t="shared" si="8"/>
        <v>6.643584521384929</v>
      </c>
      <c r="P12" s="5">
        <f t="shared" si="3"/>
        <v>2.851323828920571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62.878787878787875</v>
      </c>
      <c r="W12"/>
      <c r="X12" s="8" t="s">
        <v>51</v>
      </c>
      <c r="Z12" s="11">
        <f>SUM(N60:N66)</f>
        <v>12.81262729124236</v>
      </c>
      <c r="AA12" s="5">
        <f t="shared" si="6"/>
        <v>5.4989816700611</v>
      </c>
      <c r="AB12" s="11">
        <f>SUM(Q60:Q66)+SUM(R60:R66)</f>
        <v>27</v>
      </c>
      <c r="AC12" s="11">
        <f>100*SUM(R60:R66)/AB12</f>
        <v>100</v>
      </c>
    </row>
    <row r="13" spans="1:29" ht="15">
      <c r="A13" s="19">
        <v>32756</v>
      </c>
      <c r="B13"/>
      <c r="C13">
        <v>2</v>
      </c>
      <c r="D13">
        <v>1</v>
      </c>
      <c r="E13">
        <v>3</v>
      </c>
      <c r="F13"/>
      <c r="G13">
        <v>3</v>
      </c>
      <c r="H13"/>
      <c r="I13">
        <v>5</v>
      </c>
      <c r="J13" s="9">
        <f t="shared" si="0"/>
        <v>2</v>
      </c>
      <c r="K13" s="9">
        <f t="shared" si="1"/>
        <v>2</v>
      </c>
      <c r="L13" s="9">
        <f t="shared" si="7"/>
        <v>10</v>
      </c>
      <c r="M13" s="9">
        <f t="shared" si="7"/>
        <v>8</v>
      </c>
      <c r="N13" s="5">
        <f t="shared" si="2"/>
        <v>1.8981670061099796</v>
      </c>
      <c r="O13" s="11">
        <f t="shared" si="8"/>
        <v>8.541751527494908</v>
      </c>
      <c r="P13" s="5">
        <f t="shared" si="3"/>
        <v>3.6659877800407337</v>
      </c>
      <c r="Q13" s="9">
        <f t="shared" si="4"/>
        <v>5</v>
      </c>
      <c r="R13" s="9">
        <f t="shared" si="5"/>
        <v>9</v>
      </c>
      <c r="W13"/>
      <c r="Y13" s="8" t="s">
        <v>52</v>
      </c>
      <c r="Z13" s="11">
        <f>SUM(N67:N73)</f>
        <v>25.625254582484725</v>
      </c>
      <c r="AA13" s="5">
        <f t="shared" si="6"/>
        <v>10.997963340122201</v>
      </c>
      <c r="AB13" s="11">
        <f>SUM(Q67:Q73)+SUM(R67:R73)</f>
        <v>64</v>
      </c>
      <c r="AC13" s="11">
        <f>100*SUM(R67:R73)/AB13</f>
        <v>92.1875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8</v>
      </c>
      <c r="N14" s="5">
        <f t="shared" si="2"/>
        <v>0</v>
      </c>
      <c r="O14" s="11">
        <f t="shared" si="8"/>
        <v>8.541751527494908</v>
      </c>
      <c r="P14" s="5">
        <f t="shared" si="3"/>
        <v>3.6659877800407337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1.8981670061099796</v>
      </c>
      <c r="AA14" s="5">
        <f t="shared" si="6"/>
        <v>0.8146639511201631</v>
      </c>
      <c r="AB14" s="11">
        <f>SUM(Q74:Q80)+SUM(R74:R80)</f>
        <v>6</v>
      </c>
      <c r="AC14" s="11">
        <f>100*SUM(R74:R80)/AB14</f>
        <v>83.33333333333333</v>
      </c>
    </row>
    <row r="15" spans="1:29" ht="15">
      <c r="A15" s="19">
        <v>32758</v>
      </c>
      <c r="B15"/>
      <c r="C15">
        <v>1</v>
      </c>
      <c r="D15" s="12">
        <v>4</v>
      </c>
      <c r="E15" s="12"/>
      <c r="F15"/>
      <c r="G15">
        <v>1</v>
      </c>
      <c r="H15" s="12">
        <v>1</v>
      </c>
      <c r="I15" s="12">
        <v>4</v>
      </c>
      <c r="J15" s="9">
        <f t="shared" si="0"/>
        <v>3</v>
      </c>
      <c r="K15" s="9">
        <f t="shared" si="1"/>
        <v>4</v>
      </c>
      <c r="L15" s="9">
        <f t="shared" si="7"/>
        <v>13</v>
      </c>
      <c r="M15" s="9">
        <f t="shared" si="7"/>
        <v>12</v>
      </c>
      <c r="N15" s="5">
        <f t="shared" si="2"/>
        <v>3.3217922606924644</v>
      </c>
      <c r="O15" s="11">
        <f t="shared" si="8"/>
        <v>11.863543788187371</v>
      </c>
      <c r="P15" s="5">
        <f t="shared" si="3"/>
        <v>5.091649694501019</v>
      </c>
      <c r="Q15" s="9">
        <f t="shared" si="4"/>
        <v>2</v>
      </c>
      <c r="R15" s="9">
        <f t="shared" si="5"/>
        <v>9</v>
      </c>
      <c r="T15" s="8"/>
      <c r="W15"/>
      <c r="Y15" s="8" t="s">
        <v>54</v>
      </c>
      <c r="Z15" s="11">
        <f>SUM(N81:N87)</f>
        <v>11.863543788187373</v>
      </c>
      <c r="AA15" s="5">
        <f t="shared" si="6"/>
        <v>5.09164969450102</v>
      </c>
      <c r="AB15" s="11">
        <f>SUM(Q81:Q87)+SUM(R81:R87)</f>
        <v>29</v>
      </c>
      <c r="AC15" s="11">
        <f>100*SUM(R81:R87)/AB15</f>
        <v>93.10344827586206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13</v>
      </c>
      <c r="M16" s="9">
        <f t="shared" si="7"/>
        <v>12</v>
      </c>
      <c r="N16" s="5">
        <f t="shared" si="2"/>
        <v>0</v>
      </c>
      <c r="O16" s="11">
        <f t="shared" si="8"/>
        <v>11.863543788187371</v>
      </c>
      <c r="P16" s="5">
        <f t="shared" si="3"/>
        <v>5.091649694501019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0.4745417515274949</v>
      </c>
      <c r="AA16" s="5">
        <f t="shared" si="6"/>
        <v>0.20366598778004077</v>
      </c>
      <c r="AB16" s="11">
        <f>SUM(Q88:Q94)+SUM(R88:R94)</f>
        <v>3</v>
      </c>
      <c r="AC16" s="11">
        <f>100*SUM(R88:R94)/AB16</f>
        <v>66.66666666666667</v>
      </c>
    </row>
    <row r="17" spans="1:29" ht="15">
      <c r="A17" s="19">
        <v>32760</v>
      </c>
      <c r="B17" s="12"/>
      <c r="C17"/>
      <c r="D17" s="12"/>
      <c r="E17" s="12">
        <v>3</v>
      </c>
      <c r="F17" s="12"/>
      <c r="G17"/>
      <c r="H17" s="12"/>
      <c r="I17" s="12"/>
      <c r="J17" s="9">
        <f t="shared" si="0"/>
        <v>3</v>
      </c>
      <c r="K17" s="9">
        <f t="shared" si="1"/>
        <v>0</v>
      </c>
      <c r="L17" s="9">
        <f t="shared" si="7"/>
        <v>16</v>
      </c>
      <c r="M17" s="9">
        <f t="shared" si="7"/>
        <v>12</v>
      </c>
      <c r="N17" s="5">
        <f t="shared" si="2"/>
        <v>1.4236252545824848</v>
      </c>
      <c r="O17" s="11">
        <f t="shared" si="8"/>
        <v>13.287169042769856</v>
      </c>
      <c r="P17" s="5">
        <f t="shared" si="3"/>
        <v>5.702647657841141</v>
      </c>
      <c r="Q17" s="9">
        <f t="shared" si="4"/>
        <v>0</v>
      </c>
      <c r="R17" s="9">
        <f t="shared" si="5"/>
        <v>3</v>
      </c>
      <c r="T17" s="8"/>
      <c r="X17"/>
      <c r="Y17" s="8" t="s">
        <v>56</v>
      </c>
      <c r="Z17" s="11">
        <f>SUM(N95:N101)</f>
        <v>0.4745417515274949</v>
      </c>
      <c r="AA17" s="5">
        <f t="shared" si="6"/>
        <v>0.20366598778004077</v>
      </c>
      <c r="AB17" s="11">
        <f>SUM(Q95:Q101)+SUM(R95:R101)</f>
        <v>1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16</v>
      </c>
      <c r="M18" s="9">
        <f t="shared" si="7"/>
        <v>12</v>
      </c>
      <c r="N18" s="5">
        <f t="shared" si="2"/>
        <v>0</v>
      </c>
      <c r="O18" s="11">
        <f t="shared" si="8"/>
        <v>13.287169042769856</v>
      </c>
      <c r="P18" s="5">
        <f t="shared" si="3"/>
        <v>5.702647657841141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232.99999999999997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16</v>
      </c>
      <c r="M19" s="9">
        <f t="shared" si="7"/>
        <v>12</v>
      </c>
      <c r="N19" s="5">
        <f t="shared" si="2"/>
        <v>0</v>
      </c>
      <c r="O19" s="11">
        <f t="shared" si="8"/>
        <v>13.287169042769856</v>
      </c>
      <c r="P19" s="5">
        <f t="shared" si="3"/>
        <v>5.702647657841141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/>
      <c r="D20" s="12">
        <v>7</v>
      </c>
      <c r="E20" s="12">
        <v>22</v>
      </c>
      <c r="F20" s="12"/>
      <c r="G20" s="12"/>
      <c r="H20" s="12">
        <v>6</v>
      </c>
      <c r="I20" s="12">
        <v>10</v>
      </c>
      <c r="J20" s="9">
        <f t="shared" si="0"/>
        <v>28</v>
      </c>
      <c r="K20" s="9">
        <f t="shared" si="1"/>
        <v>16</v>
      </c>
      <c r="L20" s="9">
        <f t="shared" si="7"/>
        <v>44</v>
      </c>
      <c r="M20" s="9">
        <f t="shared" si="7"/>
        <v>28</v>
      </c>
      <c r="N20" s="5">
        <f t="shared" si="2"/>
        <v>20.879837067209774</v>
      </c>
      <c r="O20" s="11">
        <f t="shared" si="8"/>
        <v>34.16700610997963</v>
      </c>
      <c r="P20" s="5">
        <f t="shared" si="3"/>
        <v>14.663951120162935</v>
      </c>
      <c r="Q20" s="9">
        <f t="shared" si="4"/>
        <v>1</v>
      </c>
      <c r="R20" s="9">
        <f t="shared" si="5"/>
        <v>45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44</v>
      </c>
      <c r="M21" s="9">
        <f t="shared" si="7"/>
        <v>28</v>
      </c>
      <c r="N21" s="5">
        <f t="shared" si="2"/>
        <v>0</v>
      </c>
      <c r="O21" s="11">
        <f t="shared" si="8"/>
        <v>34.16700610997963</v>
      </c>
      <c r="P21" s="5">
        <f t="shared" si="3"/>
        <v>14.663951120162935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/>
      <c r="D22">
        <v>4</v>
      </c>
      <c r="E22">
        <v>13</v>
      </c>
      <c r="F22"/>
      <c r="G22"/>
      <c r="H22">
        <v>6</v>
      </c>
      <c r="I22">
        <v>13</v>
      </c>
      <c r="J22" s="9">
        <f t="shared" si="0"/>
        <v>17</v>
      </c>
      <c r="K22" s="9">
        <f t="shared" si="1"/>
        <v>19</v>
      </c>
      <c r="L22" s="9">
        <f t="shared" si="7"/>
        <v>61</v>
      </c>
      <c r="M22" s="9">
        <f t="shared" si="7"/>
        <v>47</v>
      </c>
      <c r="N22" s="5">
        <f t="shared" si="2"/>
        <v>17.083503054989816</v>
      </c>
      <c r="O22" s="11">
        <f t="shared" si="8"/>
        <v>51.25050916496944</v>
      </c>
      <c r="P22" s="5">
        <f t="shared" si="3"/>
        <v>21.995926680244402</v>
      </c>
      <c r="Q22" s="9">
        <f t="shared" si="4"/>
        <v>0</v>
      </c>
      <c r="R22" s="9">
        <f t="shared" si="5"/>
        <v>36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61</v>
      </c>
      <c r="M23" s="9">
        <f t="shared" si="7"/>
        <v>47</v>
      </c>
      <c r="N23" s="5">
        <f t="shared" si="2"/>
        <v>0</v>
      </c>
      <c r="O23" s="11">
        <f t="shared" si="8"/>
        <v>51.25050916496944</v>
      </c>
      <c r="P23" s="5">
        <f t="shared" si="3"/>
        <v>21.995926680244402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>
        <v>1</v>
      </c>
      <c r="D24" s="12">
        <v>12</v>
      </c>
      <c r="E24" s="12">
        <v>9</v>
      </c>
      <c r="F24" s="12"/>
      <c r="G24"/>
      <c r="H24" s="12">
        <v>3</v>
      </c>
      <c r="I24" s="12">
        <v>13</v>
      </c>
      <c r="J24" s="9">
        <f t="shared" si="0"/>
        <v>20</v>
      </c>
      <c r="K24" s="9">
        <f t="shared" si="1"/>
        <v>16</v>
      </c>
      <c r="L24" s="9">
        <f t="shared" si="7"/>
        <v>81</v>
      </c>
      <c r="M24" s="9">
        <f t="shared" si="7"/>
        <v>63</v>
      </c>
      <c r="N24" s="5">
        <f t="shared" si="2"/>
        <v>17.083503054989816</v>
      </c>
      <c r="O24" s="11">
        <f t="shared" si="8"/>
        <v>68.33401221995926</v>
      </c>
      <c r="P24" s="5">
        <f t="shared" si="3"/>
        <v>29.32790224032587</v>
      </c>
      <c r="Q24" s="9">
        <f t="shared" si="4"/>
        <v>1</v>
      </c>
      <c r="R24" s="9">
        <f t="shared" si="5"/>
        <v>37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81</v>
      </c>
      <c r="M25" s="9">
        <f t="shared" si="9"/>
        <v>63</v>
      </c>
      <c r="N25" s="5">
        <f t="shared" si="2"/>
        <v>0</v>
      </c>
      <c r="O25" s="11">
        <f t="shared" si="8"/>
        <v>68.33401221995926</v>
      </c>
      <c r="P25" s="5">
        <f t="shared" si="3"/>
        <v>29.32790224032587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81</v>
      </c>
      <c r="M26" s="9">
        <f t="shared" si="9"/>
        <v>63</v>
      </c>
      <c r="N26" s="5">
        <f t="shared" si="2"/>
        <v>0</v>
      </c>
      <c r="O26" s="11">
        <f t="shared" si="8"/>
        <v>68.33401221995926</v>
      </c>
      <c r="P26" s="5">
        <f t="shared" si="3"/>
        <v>29.32790224032587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>
        <v>1</v>
      </c>
      <c r="C27">
        <v>1</v>
      </c>
      <c r="D27">
        <v>1</v>
      </c>
      <c r="E27">
        <v>13</v>
      </c>
      <c r="F27"/>
      <c r="G27"/>
      <c r="H27">
        <v>4</v>
      </c>
      <c r="I27">
        <v>12</v>
      </c>
      <c r="J27" s="9">
        <f t="shared" si="0"/>
        <v>12</v>
      </c>
      <c r="K27" s="9">
        <f t="shared" si="1"/>
        <v>16</v>
      </c>
      <c r="L27" s="9">
        <f t="shared" si="9"/>
        <v>93</v>
      </c>
      <c r="M27" s="9">
        <f t="shared" si="9"/>
        <v>79</v>
      </c>
      <c r="N27" s="5">
        <f t="shared" si="2"/>
        <v>13.287169042769857</v>
      </c>
      <c r="O27" s="11">
        <f t="shared" si="8"/>
        <v>81.62118126272912</v>
      </c>
      <c r="P27" s="5">
        <f t="shared" si="3"/>
        <v>35.03054989816702</v>
      </c>
      <c r="Q27" s="9">
        <f t="shared" si="4"/>
        <v>2</v>
      </c>
      <c r="R27" s="9">
        <f t="shared" si="5"/>
        <v>30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93</v>
      </c>
      <c r="M28" s="9">
        <f t="shared" si="9"/>
        <v>79</v>
      </c>
      <c r="N28" s="5">
        <f t="shared" si="2"/>
        <v>0</v>
      </c>
      <c r="O28" s="11">
        <f t="shared" si="8"/>
        <v>81.62118126272912</v>
      </c>
      <c r="P28" s="5">
        <f t="shared" si="3"/>
        <v>35.03054989816702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>
        <v>1</v>
      </c>
      <c r="C29">
        <v>1</v>
      </c>
      <c r="D29">
        <v>2</v>
      </c>
      <c r="E29">
        <v>5</v>
      </c>
      <c r="F29"/>
      <c r="G29">
        <v>2</v>
      </c>
      <c r="H29">
        <v>4</v>
      </c>
      <c r="I29">
        <v>2</v>
      </c>
      <c r="J29" s="9">
        <f t="shared" si="0"/>
        <v>5</v>
      </c>
      <c r="K29" s="9">
        <f t="shared" si="1"/>
        <v>4</v>
      </c>
      <c r="L29" s="9">
        <f t="shared" si="9"/>
        <v>98</v>
      </c>
      <c r="M29" s="9">
        <f t="shared" si="9"/>
        <v>83</v>
      </c>
      <c r="N29" s="5">
        <f t="shared" si="2"/>
        <v>4.270875763747454</v>
      </c>
      <c r="O29" s="11">
        <f t="shared" si="8"/>
        <v>85.89205702647658</v>
      </c>
      <c r="P29" s="5">
        <f t="shared" si="3"/>
        <v>36.86354378818738</v>
      </c>
      <c r="Q29" s="9">
        <f t="shared" si="4"/>
        <v>4</v>
      </c>
      <c r="R29" s="9">
        <f t="shared" si="5"/>
        <v>13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98</v>
      </c>
      <c r="M30" s="9">
        <f t="shared" si="9"/>
        <v>83</v>
      </c>
      <c r="N30" s="5">
        <f t="shared" si="2"/>
        <v>0</v>
      </c>
      <c r="O30" s="11">
        <f t="shared" si="8"/>
        <v>85.89205702647658</v>
      </c>
      <c r="P30" s="5">
        <f t="shared" si="3"/>
        <v>36.86354378818738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/>
      <c r="C31" s="12">
        <v>1</v>
      </c>
      <c r="D31" s="12">
        <v>1</v>
      </c>
      <c r="E31" s="12">
        <v>5</v>
      </c>
      <c r="F31"/>
      <c r="G31" s="12"/>
      <c r="H31" s="12">
        <v>1</v>
      </c>
      <c r="I31" s="12">
        <v>5</v>
      </c>
      <c r="J31" s="9">
        <f t="shared" si="0"/>
        <v>5</v>
      </c>
      <c r="K31" s="9">
        <f t="shared" si="1"/>
        <v>6</v>
      </c>
      <c r="L31" s="9">
        <f t="shared" si="9"/>
        <v>103</v>
      </c>
      <c r="M31" s="9">
        <f t="shared" si="9"/>
        <v>89</v>
      </c>
      <c r="N31" s="5">
        <f t="shared" si="2"/>
        <v>5.2199592668024435</v>
      </c>
      <c r="O31" s="11">
        <f t="shared" si="8"/>
        <v>91.11201629327903</v>
      </c>
      <c r="P31" s="5">
        <f t="shared" si="3"/>
        <v>39.10386965376783</v>
      </c>
      <c r="Q31" s="9">
        <f t="shared" si="4"/>
        <v>1</v>
      </c>
      <c r="R31" s="9">
        <f t="shared" si="5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103</v>
      </c>
      <c r="M32" s="9">
        <f t="shared" si="9"/>
        <v>89</v>
      </c>
      <c r="N32" s="5">
        <f t="shared" si="2"/>
        <v>0</v>
      </c>
      <c r="O32" s="11">
        <f t="shared" si="8"/>
        <v>91.11201629327903</v>
      </c>
      <c r="P32" s="5">
        <f t="shared" si="3"/>
        <v>39.10386965376783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103</v>
      </c>
      <c r="M33" s="9">
        <f t="shared" si="9"/>
        <v>89</v>
      </c>
      <c r="N33" s="5">
        <f t="shared" si="2"/>
        <v>0</v>
      </c>
      <c r="O33" s="11">
        <f t="shared" si="8"/>
        <v>91.11201629327903</v>
      </c>
      <c r="P33" s="5">
        <f t="shared" si="3"/>
        <v>39.10386965376783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>
        <v>1</v>
      </c>
      <c r="C34">
        <v>1</v>
      </c>
      <c r="D34" s="12">
        <v>5</v>
      </c>
      <c r="E34" s="12">
        <v>11</v>
      </c>
      <c r="F34"/>
      <c r="G34">
        <v>1</v>
      </c>
      <c r="H34" s="12">
        <v>5</v>
      </c>
      <c r="I34" s="12">
        <v>7</v>
      </c>
      <c r="J34" s="9">
        <f t="shared" si="0"/>
        <v>14</v>
      </c>
      <c r="K34" s="9">
        <f t="shared" si="1"/>
        <v>11</v>
      </c>
      <c r="L34" s="9">
        <f t="shared" si="9"/>
        <v>117</v>
      </c>
      <c r="M34" s="9">
        <f t="shared" si="9"/>
        <v>100</v>
      </c>
      <c r="N34" s="5">
        <f t="shared" si="2"/>
        <v>11.863543788187373</v>
      </c>
      <c r="O34" s="11">
        <f t="shared" si="8"/>
        <v>102.9755600814664</v>
      </c>
      <c r="P34" s="5">
        <f t="shared" si="3"/>
        <v>44.195519348268846</v>
      </c>
      <c r="Q34" s="9">
        <f t="shared" si="4"/>
        <v>3</v>
      </c>
      <c r="R34" s="9">
        <f t="shared" si="5"/>
        <v>28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117</v>
      </c>
      <c r="M35" s="9">
        <f t="shared" si="9"/>
        <v>100</v>
      </c>
      <c r="N35" s="5">
        <f t="shared" si="2"/>
        <v>0</v>
      </c>
      <c r="O35" s="11">
        <f t="shared" si="8"/>
        <v>102.9755600814664</v>
      </c>
      <c r="P35" s="5">
        <f t="shared" si="3"/>
        <v>44.195519348268846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>
        <v>1</v>
      </c>
      <c r="D36">
        <v>1</v>
      </c>
      <c r="E36">
        <v>2</v>
      </c>
      <c r="F36"/>
      <c r="G36"/>
      <c r="H36">
        <v>12</v>
      </c>
      <c r="I36">
        <v>3</v>
      </c>
      <c r="J36" s="9">
        <f aca="true" t="shared" si="10" ref="J36:J67">-B36-C36+D36+E36</f>
        <v>2</v>
      </c>
      <c r="K36" s="9">
        <f aca="true" t="shared" si="11" ref="K36:K67">-F36-G36+H36+I36</f>
        <v>15</v>
      </c>
      <c r="L36" s="9">
        <f t="shared" si="9"/>
        <v>119</v>
      </c>
      <c r="M36" s="9">
        <f t="shared" si="9"/>
        <v>115</v>
      </c>
      <c r="N36" s="5">
        <f aca="true" t="shared" si="12" ref="N36:N67">(+J36+K36)*($J$103/($J$103+$K$103))</f>
        <v>8.067209775967413</v>
      </c>
      <c r="O36" s="11">
        <f t="shared" si="8"/>
        <v>111.04276985743381</v>
      </c>
      <c r="P36" s="5">
        <f aca="true" t="shared" si="13" ref="P36:P67">O36*100/$N$103</f>
        <v>47.65784114052955</v>
      </c>
      <c r="Q36" s="9">
        <f aca="true" t="shared" si="14" ref="Q36:Q67">+B36+C36+F36+G36</f>
        <v>1</v>
      </c>
      <c r="R36" s="9">
        <f aca="true" t="shared" si="15" ref="R36:R67">D36+E36+H36+I36</f>
        <v>18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119</v>
      </c>
      <c r="M37" s="9">
        <f t="shared" si="9"/>
        <v>115</v>
      </c>
      <c r="N37" s="5">
        <f t="shared" si="12"/>
        <v>0</v>
      </c>
      <c r="O37" s="11">
        <f aca="true" t="shared" si="16" ref="O37:O68">O36+N37</f>
        <v>111.04276985743381</v>
      </c>
      <c r="P37" s="5">
        <f t="shared" si="13"/>
        <v>47.65784114052955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5</v>
      </c>
      <c r="E38" s="12">
        <v>1</v>
      </c>
      <c r="F38"/>
      <c r="G38"/>
      <c r="H38" s="12">
        <v>5</v>
      </c>
      <c r="I38" s="12">
        <v>2</v>
      </c>
      <c r="J38" s="9">
        <f t="shared" si="10"/>
        <v>6</v>
      </c>
      <c r="K38" s="9">
        <f t="shared" si="11"/>
        <v>7</v>
      </c>
      <c r="L38" s="9">
        <f t="shared" si="9"/>
        <v>125</v>
      </c>
      <c r="M38" s="9">
        <f t="shared" si="9"/>
        <v>122</v>
      </c>
      <c r="N38" s="5">
        <f t="shared" si="12"/>
        <v>6.169042769857434</v>
      </c>
      <c r="O38" s="11">
        <f t="shared" si="16"/>
        <v>117.21181262729124</v>
      </c>
      <c r="P38" s="5">
        <f t="shared" si="13"/>
        <v>50.30549898167007</v>
      </c>
      <c r="Q38" s="9">
        <f t="shared" si="14"/>
        <v>0</v>
      </c>
      <c r="R38" s="9">
        <f t="shared" si="15"/>
        <v>13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125</v>
      </c>
      <c r="M39" s="9">
        <f t="shared" si="9"/>
        <v>122</v>
      </c>
      <c r="N39" s="5">
        <f t="shared" si="12"/>
        <v>0</v>
      </c>
      <c r="O39" s="11">
        <f t="shared" si="16"/>
        <v>117.21181262729124</v>
      </c>
      <c r="P39" s="5">
        <f t="shared" si="13"/>
        <v>50.30549898167007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125</v>
      </c>
      <c r="M40" s="9">
        <f t="shared" si="9"/>
        <v>122</v>
      </c>
      <c r="N40" s="5">
        <f t="shared" si="12"/>
        <v>0</v>
      </c>
      <c r="O40" s="11">
        <f t="shared" si="16"/>
        <v>117.21181262729124</v>
      </c>
      <c r="P40" s="5">
        <f t="shared" si="13"/>
        <v>50.30549898167007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6</v>
      </c>
      <c r="F41">
        <v>1</v>
      </c>
      <c r="G41"/>
      <c r="H41">
        <v>6</v>
      </c>
      <c r="I41">
        <v>4</v>
      </c>
      <c r="J41" s="9">
        <f t="shared" si="10"/>
        <v>12</v>
      </c>
      <c r="K41" s="9">
        <f t="shared" si="11"/>
        <v>9</v>
      </c>
      <c r="L41" s="9">
        <f t="shared" si="9"/>
        <v>137</v>
      </c>
      <c r="M41" s="9">
        <f t="shared" si="9"/>
        <v>131</v>
      </c>
      <c r="N41" s="5">
        <f t="shared" si="12"/>
        <v>9.965376782077392</v>
      </c>
      <c r="O41" s="11">
        <f t="shared" si="16"/>
        <v>127.17718940936862</v>
      </c>
      <c r="P41" s="5">
        <f t="shared" si="13"/>
        <v>54.582484725050925</v>
      </c>
      <c r="Q41" s="9">
        <f t="shared" si="14"/>
        <v>1</v>
      </c>
      <c r="R41" s="9">
        <f t="shared" si="15"/>
        <v>22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137</v>
      </c>
      <c r="M42" s="9">
        <f t="shared" si="9"/>
        <v>131</v>
      </c>
      <c r="N42" s="5">
        <f t="shared" si="12"/>
        <v>0</v>
      </c>
      <c r="O42" s="11">
        <f t="shared" si="16"/>
        <v>127.17718940936862</v>
      </c>
      <c r="P42" s="5">
        <f t="shared" si="13"/>
        <v>54.582484725050925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2</v>
      </c>
      <c r="E43">
        <v>3</v>
      </c>
      <c r="F43"/>
      <c r="G43"/>
      <c r="H43">
        <v>5</v>
      </c>
      <c r="I43">
        <v>6</v>
      </c>
      <c r="J43" s="9">
        <f t="shared" si="10"/>
        <v>5</v>
      </c>
      <c r="K43" s="9">
        <f t="shared" si="11"/>
        <v>11</v>
      </c>
      <c r="L43" s="9">
        <f t="shared" si="9"/>
        <v>142</v>
      </c>
      <c r="M43" s="9">
        <f t="shared" si="9"/>
        <v>142</v>
      </c>
      <c r="N43" s="5">
        <f t="shared" si="12"/>
        <v>7.592668024439918</v>
      </c>
      <c r="O43" s="11">
        <f t="shared" si="16"/>
        <v>134.76985743380854</v>
      </c>
      <c r="P43" s="5">
        <f t="shared" si="13"/>
        <v>57.84114052953158</v>
      </c>
      <c r="Q43" s="9">
        <f t="shared" si="14"/>
        <v>0</v>
      </c>
      <c r="R43" s="9">
        <f t="shared" si="15"/>
        <v>16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142</v>
      </c>
      <c r="M44" s="9">
        <f t="shared" si="9"/>
        <v>142</v>
      </c>
      <c r="N44" s="5">
        <f t="shared" si="12"/>
        <v>0</v>
      </c>
      <c r="O44" s="11">
        <f t="shared" si="16"/>
        <v>134.76985743380854</v>
      </c>
      <c r="P44" s="5">
        <f t="shared" si="13"/>
        <v>57.84114052953158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142</v>
      </c>
      <c r="M45" s="9">
        <f t="shared" si="17"/>
        <v>142</v>
      </c>
      <c r="N45" s="5">
        <f t="shared" si="12"/>
        <v>0</v>
      </c>
      <c r="O45" s="11">
        <f t="shared" si="16"/>
        <v>134.76985743380854</v>
      </c>
      <c r="P45" s="5">
        <f t="shared" si="13"/>
        <v>57.84114052953158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142</v>
      </c>
      <c r="M46" s="9">
        <f t="shared" si="17"/>
        <v>142</v>
      </c>
      <c r="N46" s="5">
        <f t="shared" si="12"/>
        <v>0</v>
      </c>
      <c r="O46" s="11">
        <f t="shared" si="16"/>
        <v>134.76985743380854</v>
      </c>
      <c r="P46" s="5">
        <f t="shared" si="13"/>
        <v>57.84114052953158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142</v>
      </c>
      <c r="M47" s="9">
        <f t="shared" si="17"/>
        <v>142</v>
      </c>
      <c r="N47" s="5">
        <f t="shared" si="12"/>
        <v>0</v>
      </c>
      <c r="O47" s="11">
        <f t="shared" si="16"/>
        <v>134.76985743380854</v>
      </c>
      <c r="P47" s="5">
        <f t="shared" si="13"/>
        <v>57.84114052953158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>
        <v>3</v>
      </c>
      <c r="E48">
        <v>5</v>
      </c>
      <c r="F48"/>
      <c r="G48"/>
      <c r="H48">
        <v>2</v>
      </c>
      <c r="I48">
        <v>11</v>
      </c>
      <c r="J48" s="9">
        <f t="shared" si="10"/>
        <v>8</v>
      </c>
      <c r="K48" s="9">
        <f t="shared" si="11"/>
        <v>13</v>
      </c>
      <c r="L48" s="9">
        <f t="shared" si="17"/>
        <v>150</v>
      </c>
      <c r="M48" s="9">
        <f t="shared" si="17"/>
        <v>155</v>
      </c>
      <c r="N48" s="5">
        <f t="shared" si="12"/>
        <v>9.965376782077392</v>
      </c>
      <c r="O48" s="11">
        <f t="shared" si="16"/>
        <v>144.73523421588592</v>
      </c>
      <c r="P48" s="5">
        <f t="shared" si="13"/>
        <v>62.11812627291243</v>
      </c>
      <c r="Q48" s="9">
        <f t="shared" si="14"/>
        <v>0</v>
      </c>
      <c r="R48" s="9">
        <f t="shared" si="15"/>
        <v>21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150</v>
      </c>
      <c r="M49" s="9">
        <f t="shared" si="17"/>
        <v>155</v>
      </c>
      <c r="N49" s="5">
        <f t="shared" si="12"/>
        <v>0</v>
      </c>
      <c r="O49" s="11">
        <f t="shared" si="16"/>
        <v>144.73523421588592</v>
      </c>
      <c r="P49" s="5">
        <f t="shared" si="13"/>
        <v>62.11812627291243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>
        <v>1</v>
      </c>
      <c r="C50"/>
      <c r="D50">
        <v>4</v>
      </c>
      <c r="E50">
        <v>7</v>
      </c>
      <c r="F50"/>
      <c r="G50"/>
      <c r="H50">
        <v>1</v>
      </c>
      <c r="I50">
        <v>3</v>
      </c>
      <c r="J50" s="9">
        <f t="shared" si="10"/>
        <v>10</v>
      </c>
      <c r="K50" s="9">
        <f t="shared" si="11"/>
        <v>4</v>
      </c>
      <c r="L50" s="9">
        <f t="shared" si="17"/>
        <v>160</v>
      </c>
      <c r="M50" s="9">
        <f t="shared" si="17"/>
        <v>159</v>
      </c>
      <c r="N50" s="5">
        <f t="shared" si="12"/>
        <v>6.643584521384929</v>
      </c>
      <c r="O50" s="11">
        <f t="shared" si="16"/>
        <v>151.37881873727085</v>
      </c>
      <c r="P50" s="5">
        <f t="shared" si="13"/>
        <v>64.969450101833</v>
      </c>
      <c r="Q50" s="9">
        <f t="shared" si="14"/>
        <v>1</v>
      </c>
      <c r="R50" s="9">
        <f t="shared" si="15"/>
        <v>15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160</v>
      </c>
      <c r="M51" s="9">
        <f t="shared" si="17"/>
        <v>159</v>
      </c>
      <c r="N51" s="5">
        <f t="shared" si="12"/>
        <v>0</v>
      </c>
      <c r="O51" s="11">
        <f t="shared" si="16"/>
        <v>151.37881873727085</v>
      </c>
      <c r="P51" s="5">
        <f t="shared" si="13"/>
        <v>64.969450101833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1</v>
      </c>
      <c r="E52" s="12">
        <v>1</v>
      </c>
      <c r="F52" s="12"/>
      <c r="G52"/>
      <c r="H52" s="12"/>
      <c r="I52" s="12">
        <v>1</v>
      </c>
      <c r="J52" s="9">
        <f t="shared" si="10"/>
        <v>2</v>
      </c>
      <c r="K52" s="9">
        <f t="shared" si="11"/>
        <v>1</v>
      </c>
      <c r="L52" s="9">
        <f t="shared" si="17"/>
        <v>162</v>
      </c>
      <c r="M52" s="9">
        <f t="shared" si="17"/>
        <v>160</v>
      </c>
      <c r="N52" s="5">
        <f t="shared" si="12"/>
        <v>1.4236252545824848</v>
      </c>
      <c r="O52" s="11">
        <f t="shared" si="16"/>
        <v>152.80244399185332</v>
      </c>
      <c r="P52" s="5">
        <f t="shared" si="13"/>
        <v>65.58044806517312</v>
      </c>
      <c r="Q52" s="9">
        <f t="shared" si="14"/>
        <v>0</v>
      </c>
      <c r="R52" s="9">
        <f t="shared" si="15"/>
        <v>3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162</v>
      </c>
      <c r="M53" s="9">
        <f t="shared" si="17"/>
        <v>160</v>
      </c>
      <c r="N53" s="5">
        <f t="shared" si="12"/>
        <v>0</v>
      </c>
      <c r="O53" s="11">
        <f t="shared" si="16"/>
        <v>152.80244399185332</v>
      </c>
      <c r="P53" s="5">
        <f t="shared" si="13"/>
        <v>65.58044806517312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162</v>
      </c>
      <c r="M54" s="9">
        <f t="shared" si="17"/>
        <v>160</v>
      </c>
      <c r="N54" s="5">
        <f t="shared" si="12"/>
        <v>0</v>
      </c>
      <c r="O54" s="11">
        <f t="shared" si="16"/>
        <v>152.80244399185332</v>
      </c>
      <c r="P54" s="5">
        <f t="shared" si="13"/>
        <v>65.58044806517312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>
        <v>1</v>
      </c>
      <c r="F55"/>
      <c r="G55"/>
      <c r="H55"/>
      <c r="I55">
        <v>1</v>
      </c>
      <c r="J55" s="9">
        <f t="shared" si="10"/>
        <v>1</v>
      </c>
      <c r="K55" s="9">
        <f t="shared" si="11"/>
        <v>1</v>
      </c>
      <c r="L55" s="9">
        <f t="shared" si="17"/>
        <v>163</v>
      </c>
      <c r="M55" s="9">
        <f t="shared" si="17"/>
        <v>161</v>
      </c>
      <c r="N55" s="5">
        <f t="shared" si="12"/>
        <v>0.9490835030549898</v>
      </c>
      <c r="O55" s="11">
        <f t="shared" si="16"/>
        <v>153.75152749490832</v>
      </c>
      <c r="P55" s="5">
        <f t="shared" si="13"/>
        <v>65.9877800407332</v>
      </c>
      <c r="Q55" s="9">
        <f t="shared" si="14"/>
        <v>0</v>
      </c>
      <c r="R55" s="9">
        <f t="shared" si="15"/>
        <v>2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163</v>
      </c>
      <c r="M56" s="9">
        <f t="shared" si="17"/>
        <v>161</v>
      </c>
      <c r="N56" s="5">
        <f t="shared" si="12"/>
        <v>0</v>
      </c>
      <c r="O56" s="11">
        <f t="shared" si="16"/>
        <v>153.75152749490832</v>
      </c>
      <c r="P56" s="5">
        <f t="shared" si="13"/>
        <v>65.9877800407332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8</v>
      </c>
      <c r="E57">
        <v>8</v>
      </c>
      <c r="F57"/>
      <c r="G57">
        <v>1</v>
      </c>
      <c r="H57">
        <v>4</v>
      </c>
      <c r="I57">
        <v>21</v>
      </c>
      <c r="J57" s="9">
        <f t="shared" si="10"/>
        <v>16</v>
      </c>
      <c r="K57" s="9">
        <f t="shared" si="11"/>
        <v>24</v>
      </c>
      <c r="L57" s="9">
        <f t="shared" si="17"/>
        <v>179</v>
      </c>
      <c r="M57" s="9">
        <f t="shared" si="17"/>
        <v>185</v>
      </c>
      <c r="N57" s="5">
        <f t="shared" si="12"/>
        <v>18.981670061099795</v>
      </c>
      <c r="O57" s="11">
        <f t="shared" si="16"/>
        <v>172.73319755600812</v>
      </c>
      <c r="P57" s="5">
        <f t="shared" si="13"/>
        <v>74.13441955193484</v>
      </c>
      <c r="Q57" s="9">
        <f t="shared" si="14"/>
        <v>1</v>
      </c>
      <c r="R57" s="9">
        <f t="shared" si="15"/>
        <v>41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179</v>
      </c>
      <c r="M58" s="9">
        <f t="shared" si="17"/>
        <v>185</v>
      </c>
      <c r="N58" s="5">
        <f t="shared" si="12"/>
        <v>0</v>
      </c>
      <c r="O58" s="11">
        <f t="shared" si="16"/>
        <v>172.73319755600812</v>
      </c>
      <c r="P58" s="5">
        <f t="shared" si="13"/>
        <v>74.13441955193484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4</v>
      </c>
      <c r="E59">
        <v>5</v>
      </c>
      <c r="F59"/>
      <c r="G59"/>
      <c r="H59">
        <v>2</v>
      </c>
      <c r="I59">
        <v>4</v>
      </c>
      <c r="J59" s="9">
        <f t="shared" si="10"/>
        <v>9</v>
      </c>
      <c r="K59" s="9">
        <f t="shared" si="11"/>
        <v>6</v>
      </c>
      <c r="L59" s="9">
        <f t="shared" si="17"/>
        <v>188</v>
      </c>
      <c r="M59" s="9">
        <f t="shared" si="17"/>
        <v>191</v>
      </c>
      <c r="N59" s="5">
        <f t="shared" si="12"/>
        <v>7.1181262729124235</v>
      </c>
      <c r="O59" s="11">
        <f t="shared" si="16"/>
        <v>179.85132382892056</v>
      </c>
      <c r="P59" s="5">
        <f t="shared" si="13"/>
        <v>77.18940936863544</v>
      </c>
      <c r="Q59" s="9">
        <f t="shared" si="14"/>
        <v>0</v>
      </c>
      <c r="R59" s="9">
        <f t="shared" si="15"/>
        <v>15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188</v>
      </c>
      <c r="M60" s="9">
        <f t="shared" si="17"/>
        <v>191</v>
      </c>
      <c r="N60" s="5">
        <f t="shared" si="12"/>
        <v>0</v>
      </c>
      <c r="O60" s="11">
        <f t="shared" si="16"/>
        <v>179.85132382892056</v>
      </c>
      <c r="P60" s="5">
        <f t="shared" si="13"/>
        <v>77.18940936863544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188</v>
      </c>
      <c r="M61" s="9">
        <f t="shared" si="17"/>
        <v>191</v>
      </c>
      <c r="N61" s="5">
        <f t="shared" si="12"/>
        <v>0</v>
      </c>
      <c r="O61" s="11">
        <f t="shared" si="16"/>
        <v>179.85132382892056</v>
      </c>
      <c r="P61" s="5">
        <f t="shared" si="13"/>
        <v>77.18940936863544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3</v>
      </c>
      <c r="E62"/>
      <c r="F62"/>
      <c r="G62"/>
      <c r="H62">
        <v>1</v>
      </c>
      <c r="I62">
        <v>1</v>
      </c>
      <c r="J62" s="9">
        <f t="shared" si="10"/>
        <v>3</v>
      </c>
      <c r="K62" s="9">
        <f t="shared" si="11"/>
        <v>2</v>
      </c>
      <c r="L62" s="9">
        <f t="shared" si="17"/>
        <v>191</v>
      </c>
      <c r="M62" s="9">
        <f t="shared" si="17"/>
        <v>193</v>
      </c>
      <c r="N62" s="5">
        <f t="shared" si="12"/>
        <v>2.3727087576374744</v>
      </c>
      <c r="O62" s="11">
        <f t="shared" si="16"/>
        <v>182.22403258655802</v>
      </c>
      <c r="P62" s="5">
        <f t="shared" si="13"/>
        <v>78.20773930753565</v>
      </c>
      <c r="Q62" s="9">
        <f t="shared" si="14"/>
        <v>0</v>
      </c>
      <c r="R62" s="9">
        <f t="shared" si="15"/>
        <v>5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191</v>
      </c>
      <c r="M63" s="9">
        <f t="shared" si="17"/>
        <v>193</v>
      </c>
      <c r="N63" s="5">
        <f t="shared" si="12"/>
        <v>0</v>
      </c>
      <c r="O63" s="11">
        <f t="shared" si="16"/>
        <v>182.22403258655802</v>
      </c>
      <c r="P63" s="5">
        <f t="shared" si="13"/>
        <v>78.20773930753565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191</v>
      </c>
      <c r="M64" s="9">
        <f t="shared" si="17"/>
        <v>193</v>
      </c>
      <c r="N64" s="5">
        <f t="shared" si="12"/>
        <v>0</v>
      </c>
      <c r="O64" s="11">
        <f t="shared" si="16"/>
        <v>182.22403258655802</v>
      </c>
      <c r="P64" s="5">
        <f t="shared" si="13"/>
        <v>78.20773930753565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191</v>
      </c>
      <c r="M65" s="9">
        <f t="shared" si="18"/>
        <v>193</v>
      </c>
      <c r="N65" s="5">
        <f t="shared" si="12"/>
        <v>0</v>
      </c>
      <c r="O65" s="11">
        <f t="shared" si="16"/>
        <v>182.22403258655802</v>
      </c>
      <c r="P65" s="5">
        <f t="shared" si="13"/>
        <v>78.20773930753565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>
        <v>6</v>
      </c>
      <c r="F66"/>
      <c r="G66" s="12"/>
      <c r="H66" s="12">
        <v>7</v>
      </c>
      <c r="I66" s="12">
        <v>7</v>
      </c>
      <c r="J66" s="9">
        <f t="shared" si="10"/>
        <v>8</v>
      </c>
      <c r="K66" s="9">
        <f t="shared" si="11"/>
        <v>14</v>
      </c>
      <c r="L66" s="9">
        <f t="shared" si="18"/>
        <v>199</v>
      </c>
      <c r="M66" s="9">
        <f t="shared" si="18"/>
        <v>207</v>
      </c>
      <c r="N66" s="5">
        <f t="shared" si="12"/>
        <v>10.439918533604887</v>
      </c>
      <c r="O66" s="11">
        <f t="shared" si="16"/>
        <v>192.66395112016292</v>
      </c>
      <c r="P66" s="5">
        <f t="shared" si="13"/>
        <v>82.68839103869655</v>
      </c>
      <c r="Q66" s="9">
        <f t="shared" si="14"/>
        <v>0</v>
      </c>
      <c r="R66" s="9">
        <f t="shared" si="15"/>
        <v>22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199</v>
      </c>
      <c r="M67" s="9">
        <f t="shared" si="18"/>
        <v>207</v>
      </c>
      <c r="N67" s="5">
        <f t="shared" si="12"/>
        <v>0</v>
      </c>
      <c r="O67" s="11">
        <f t="shared" si="16"/>
        <v>192.66395112016292</v>
      </c>
      <c r="P67" s="5">
        <f t="shared" si="13"/>
        <v>82.68839103869655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199</v>
      </c>
      <c r="M68" s="9">
        <f t="shared" si="18"/>
        <v>207</v>
      </c>
      <c r="N68" s="5">
        <f aca="true" t="shared" si="21" ref="N68:N101">(+J68+K68)*($J$103/($J$103+$K$103))</f>
        <v>0</v>
      </c>
      <c r="O68" s="11">
        <f t="shared" si="16"/>
        <v>192.66395112016292</v>
      </c>
      <c r="P68" s="5">
        <f aca="true" t="shared" si="22" ref="P68:P101">O68*100/$N$103</f>
        <v>82.68839103869655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>
        <v>2</v>
      </c>
      <c r="F69"/>
      <c r="G69"/>
      <c r="H69"/>
      <c r="I69">
        <v>1</v>
      </c>
      <c r="J69" s="9">
        <f t="shared" si="19"/>
        <v>2</v>
      </c>
      <c r="K69" s="9">
        <f t="shared" si="20"/>
        <v>1</v>
      </c>
      <c r="L69" s="9">
        <f t="shared" si="18"/>
        <v>201</v>
      </c>
      <c r="M69" s="9">
        <f t="shared" si="18"/>
        <v>208</v>
      </c>
      <c r="N69" s="5">
        <f t="shared" si="21"/>
        <v>1.4236252545824848</v>
      </c>
      <c r="O69" s="11">
        <f aca="true" t="shared" si="25" ref="O69:O101">O68+N69</f>
        <v>194.0875763747454</v>
      </c>
      <c r="P69" s="5">
        <f t="shared" si="22"/>
        <v>83.29938900203668</v>
      </c>
      <c r="Q69" s="9">
        <f t="shared" si="23"/>
        <v>0</v>
      </c>
      <c r="R69" s="9">
        <f t="shared" si="24"/>
        <v>3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201</v>
      </c>
      <c r="M70" s="9">
        <f t="shared" si="18"/>
        <v>208</v>
      </c>
      <c r="N70" s="5">
        <f t="shared" si="21"/>
        <v>0</v>
      </c>
      <c r="O70" s="11">
        <f t="shared" si="25"/>
        <v>194.0875763747454</v>
      </c>
      <c r="P70" s="5">
        <f t="shared" si="22"/>
        <v>83.29938900203668</v>
      </c>
      <c r="Q70" s="9">
        <f t="shared" si="23"/>
        <v>0</v>
      </c>
      <c r="R70" s="9">
        <f t="shared" si="24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201</v>
      </c>
      <c r="M71" s="9">
        <f t="shared" si="18"/>
        <v>208</v>
      </c>
      <c r="N71" s="5">
        <f t="shared" si="21"/>
        <v>0</v>
      </c>
      <c r="O71" s="11">
        <f t="shared" si="25"/>
        <v>194.0875763747454</v>
      </c>
      <c r="P71" s="5">
        <f t="shared" si="22"/>
        <v>83.29938900203668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201</v>
      </c>
      <c r="M72" s="9">
        <f t="shared" si="18"/>
        <v>208</v>
      </c>
      <c r="N72" s="5">
        <f t="shared" si="21"/>
        <v>0</v>
      </c>
      <c r="O72" s="11">
        <f t="shared" si="25"/>
        <v>194.0875763747454</v>
      </c>
      <c r="P72" s="5">
        <f t="shared" si="22"/>
        <v>83.29938900203668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2</v>
      </c>
      <c r="C73">
        <v>2</v>
      </c>
      <c r="D73">
        <v>12</v>
      </c>
      <c r="E73" s="12">
        <v>2</v>
      </c>
      <c r="F73"/>
      <c r="G73">
        <v>1</v>
      </c>
      <c r="H73">
        <v>19</v>
      </c>
      <c r="I73" s="12">
        <v>23</v>
      </c>
      <c r="J73" s="9">
        <f t="shared" si="19"/>
        <v>10</v>
      </c>
      <c r="K73" s="9">
        <f t="shared" si="20"/>
        <v>41</v>
      </c>
      <c r="L73" s="9">
        <f t="shared" si="18"/>
        <v>211</v>
      </c>
      <c r="M73" s="9">
        <f t="shared" si="18"/>
        <v>249</v>
      </c>
      <c r="N73" s="5">
        <f t="shared" si="21"/>
        <v>24.20162932790224</v>
      </c>
      <c r="O73" s="11">
        <f t="shared" si="25"/>
        <v>218.28920570264762</v>
      </c>
      <c r="P73" s="5">
        <f t="shared" si="22"/>
        <v>93.68635437881875</v>
      </c>
      <c r="Q73" s="9">
        <f t="shared" si="23"/>
        <v>5</v>
      </c>
      <c r="R73" s="9">
        <f t="shared" si="24"/>
        <v>56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211</v>
      </c>
      <c r="M74" s="9">
        <f t="shared" si="18"/>
        <v>249</v>
      </c>
      <c r="N74" s="5">
        <f t="shared" si="21"/>
        <v>0</v>
      </c>
      <c r="O74" s="11">
        <f t="shared" si="25"/>
        <v>218.28920570264762</v>
      </c>
      <c r="P74" s="5">
        <f t="shared" si="22"/>
        <v>93.68635437881875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211</v>
      </c>
      <c r="M75" s="9">
        <f t="shared" si="18"/>
        <v>249</v>
      </c>
      <c r="N75" s="5">
        <f t="shared" si="21"/>
        <v>0</v>
      </c>
      <c r="O75" s="11">
        <f t="shared" si="25"/>
        <v>218.28920570264762</v>
      </c>
      <c r="P75" s="5">
        <f t="shared" si="22"/>
        <v>93.68635437881875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2</v>
      </c>
      <c r="E76">
        <v>1</v>
      </c>
      <c r="F76"/>
      <c r="G76"/>
      <c r="H76"/>
      <c r="I76">
        <v>2</v>
      </c>
      <c r="J76" s="9">
        <f t="shared" si="19"/>
        <v>3</v>
      </c>
      <c r="K76" s="9">
        <f t="shared" si="20"/>
        <v>2</v>
      </c>
      <c r="L76" s="9">
        <f t="shared" si="18"/>
        <v>214</v>
      </c>
      <c r="M76" s="9">
        <f t="shared" si="18"/>
        <v>251</v>
      </c>
      <c r="N76" s="5">
        <f t="shared" si="21"/>
        <v>2.3727087576374744</v>
      </c>
      <c r="O76" s="11">
        <f t="shared" si="25"/>
        <v>220.6619144602851</v>
      </c>
      <c r="P76" s="5">
        <f t="shared" si="22"/>
        <v>94.70468431771894</v>
      </c>
      <c r="Q76" s="9">
        <f t="shared" si="23"/>
        <v>0</v>
      </c>
      <c r="R76" s="9">
        <f t="shared" si="24"/>
        <v>5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214</v>
      </c>
      <c r="M77" s="9">
        <f t="shared" si="18"/>
        <v>251</v>
      </c>
      <c r="N77" s="5">
        <f t="shared" si="21"/>
        <v>0</v>
      </c>
      <c r="O77" s="11">
        <f t="shared" si="25"/>
        <v>220.6619144602851</v>
      </c>
      <c r="P77" s="5">
        <f t="shared" si="22"/>
        <v>94.70468431771894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214</v>
      </c>
      <c r="M78" s="9">
        <f t="shared" si="18"/>
        <v>251</v>
      </c>
      <c r="N78" s="5">
        <f t="shared" si="21"/>
        <v>0</v>
      </c>
      <c r="O78" s="11">
        <f t="shared" si="25"/>
        <v>220.6619144602851</v>
      </c>
      <c r="P78" s="5">
        <f t="shared" si="22"/>
        <v>94.70468431771894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214</v>
      </c>
      <c r="M79" s="9">
        <f t="shared" si="18"/>
        <v>251</v>
      </c>
      <c r="N79" s="5">
        <f t="shared" si="21"/>
        <v>0</v>
      </c>
      <c r="O79" s="11">
        <f t="shared" si="25"/>
        <v>220.6619144602851</v>
      </c>
      <c r="P79" s="5">
        <f t="shared" si="22"/>
        <v>94.70468431771894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213</v>
      </c>
      <c r="M80" s="9">
        <f t="shared" si="18"/>
        <v>251</v>
      </c>
      <c r="N80" s="5">
        <f t="shared" si="21"/>
        <v>-0.4745417515274949</v>
      </c>
      <c r="O80" s="11">
        <f t="shared" si="25"/>
        <v>220.1873727087576</v>
      </c>
      <c r="P80" s="5">
        <f t="shared" si="22"/>
        <v>94.50101832993892</v>
      </c>
      <c r="Q80" s="9">
        <f t="shared" si="23"/>
        <v>1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213</v>
      </c>
      <c r="M81" s="9">
        <f t="shared" si="18"/>
        <v>251</v>
      </c>
      <c r="N81" s="5">
        <f t="shared" si="21"/>
        <v>0</v>
      </c>
      <c r="O81" s="11">
        <f t="shared" si="25"/>
        <v>220.1873727087576</v>
      </c>
      <c r="P81" s="5">
        <f t="shared" si="22"/>
        <v>94.50101832993892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213</v>
      </c>
      <c r="M82" s="9">
        <f t="shared" si="18"/>
        <v>251</v>
      </c>
      <c r="N82" s="5">
        <f t="shared" si="21"/>
        <v>0</v>
      </c>
      <c r="O82" s="11">
        <f t="shared" si="25"/>
        <v>220.1873727087576</v>
      </c>
      <c r="P82" s="5">
        <f t="shared" si="22"/>
        <v>94.50101832993892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6</v>
      </c>
      <c r="E83">
        <v>8</v>
      </c>
      <c r="F83"/>
      <c r="G83"/>
      <c r="H83">
        <v>1</v>
      </c>
      <c r="I83">
        <v>4</v>
      </c>
      <c r="J83" s="9">
        <f t="shared" si="19"/>
        <v>13</v>
      </c>
      <c r="K83" s="9">
        <f t="shared" si="20"/>
        <v>5</v>
      </c>
      <c r="L83" s="9">
        <f t="shared" si="18"/>
        <v>226</v>
      </c>
      <c r="M83" s="9">
        <f t="shared" si="18"/>
        <v>256</v>
      </c>
      <c r="N83" s="5">
        <f t="shared" si="21"/>
        <v>8.541751527494908</v>
      </c>
      <c r="O83" s="11">
        <f t="shared" si="25"/>
        <v>228.72912423625252</v>
      </c>
      <c r="P83" s="5">
        <f t="shared" si="22"/>
        <v>98.16700610997964</v>
      </c>
      <c r="Q83" s="9">
        <f t="shared" si="23"/>
        <v>1</v>
      </c>
      <c r="R83" s="9">
        <f t="shared" si="24"/>
        <v>19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226</v>
      </c>
      <c r="M84" s="9">
        <f t="shared" si="18"/>
        <v>256</v>
      </c>
      <c r="N84" s="5">
        <f t="shared" si="21"/>
        <v>0</v>
      </c>
      <c r="O84" s="11">
        <f t="shared" si="25"/>
        <v>228.72912423625252</v>
      </c>
      <c r="P84" s="5">
        <f t="shared" si="22"/>
        <v>98.16700610997964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>
        <v>1</v>
      </c>
      <c r="C85"/>
      <c r="D85"/>
      <c r="E85">
        <v>5</v>
      </c>
      <c r="F85"/>
      <c r="G85"/>
      <c r="H85"/>
      <c r="I85">
        <v>2</v>
      </c>
      <c r="J85" s="9">
        <f t="shared" si="19"/>
        <v>4</v>
      </c>
      <c r="K85" s="9">
        <f t="shared" si="20"/>
        <v>2</v>
      </c>
      <c r="L85" s="9">
        <f aca="true" t="shared" si="26" ref="L85:M101">L84+J85</f>
        <v>230</v>
      </c>
      <c r="M85" s="9">
        <f t="shared" si="26"/>
        <v>258</v>
      </c>
      <c r="N85" s="5">
        <f t="shared" si="21"/>
        <v>2.8472505091649696</v>
      </c>
      <c r="O85" s="11">
        <f t="shared" si="25"/>
        <v>231.5763747454175</v>
      </c>
      <c r="P85" s="5">
        <f t="shared" si="22"/>
        <v>99.38900203665989</v>
      </c>
      <c r="Q85" s="9">
        <f t="shared" si="23"/>
        <v>1</v>
      </c>
      <c r="R85" s="9">
        <f t="shared" si="24"/>
        <v>7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230</v>
      </c>
      <c r="M86" s="9">
        <f t="shared" si="26"/>
        <v>258</v>
      </c>
      <c r="N86" s="5">
        <f t="shared" si="21"/>
        <v>0</v>
      </c>
      <c r="O86" s="11">
        <f t="shared" si="25"/>
        <v>231.5763747454175</v>
      </c>
      <c r="P86" s="5">
        <f t="shared" si="22"/>
        <v>99.38900203665989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>
        <v>1</v>
      </c>
      <c r="J87" s="9">
        <f t="shared" si="19"/>
        <v>0</v>
      </c>
      <c r="K87" s="9">
        <f t="shared" si="20"/>
        <v>1</v>
      </c>
      <c r="L87" s="9">
        <f t="shared" si="26"/>
        <v>230</v>
      </c>
      <c r="M87" s="9">
        <f t="shared" si="26"/>
        <v>259</v>
      </c>
      <c r="N87" s="5">
        <f t="shared" si="21"/>
        <v>0.4745417515274949</v>
      </c>
      <c r="O87" s="11">
        <f t="shared" si="25"/>
        <v>232.05091649694498</v>
      </c>
      <c r="P87" s="5">
        <f t="shared" si="22"/>
        <v>99.59266802443993</v>
      </c>
      <c r="Q87" s="9">
        <f t="shared" si="23"/>
        <v>0</v>
      </c>
      <c r="R87" s="9">
        <f t="shared" si="24"/>
        <v>1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230</v>
      </c>
      <c r="M88" s="9">
        <f t="shared" si="26"/>
        <v>259</v>
      </c>
      <c r="N88" s="5">
        <f t="shared" si="21"/>
        <v>0</v>
      </c>
      <c r="O88" s="11">
        <f t="shared" si="25"/>
        <v>232.05091649694498</v>
      </c>
      <c r="P88" s="5">
        <f t="shared" si="22"/>
        <v>99.59266802443993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230</v>
      </c>
      <c r="M89" s="9">
        <f t="shared" si="26"/>
        <v>259</v>
      </c>
      <c r="N89" s="5">
        <f t="shared" si="21"/>
        <v>0</v>
      </c>
      <c r="O89" s="11">
        <f t="shared" si="25"/>
        <v>232.05091649694498</v>
      </c>
      <c r="P89" s="5">
        <f t="shared" si="22"/>
        <v>99.59266802443993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>
        <v>1</v>
      </c>
      <c r="H90"/>
      <c r="I90"/>
      <c r="J90" s="9">
        <f t="shared" si="19"/>
        <v>0</v>
      </c>
      <c r="K90" s="9">
        <f t="shared" si="20"/>
        <v>-1</v>
      </c>
      <c r="L90" s="9">
        <f t="shared" si="26"/>
        <v>230</v>
      </c>
      <c r="M90" s="9">
        <f t="shared" si="26"/>
        <v>258</v>
      </c>
      <c r="N90" s="5">
        <f t="shared" si="21"/>
        <v>-0.4745417515274949</v>
      </c>
      <c r="O90" s="11">
        <f t="shared" si="25"/>
        <v>231.5763747454175</v>
      </c>
      <c r="P90" s="5">
        <f t="shared" si="22"/>
        <v>99.38900203665989</v>
      </c>
      <c r="Q90" s="9">
        <f t="shared" si="23"/>
        <v>1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230</v>
      </c>
      <c r="M91" s="9">
        <f t="shared" si="26"/>
        <v>258</v>
      </c>
      <c r="N91" s="5">
        <f t="shared" si="21"/>
        <v>0</v>
      </c>
      <c r="O91" s="11">
        <f t="shared" si="25"/>
        <v>231.5763747454175</v>
      </c>
      <c r="P91" s="5">
        <f t="shared" si="22"/>
        <v>99.38900203665989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>
        <v>1</v>
      </c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6"/>
        <v>231</v>
      </c>
      <c r="M92" s="9">
        <f t="shared" si="26"/>
        <v>258</v>
      </c>
      <c r="N92" s="5">
        <f t="shared" si="21"/>
        <v>0.4745417515274949</v>
      </c>
      <c r="O92" s="11">
        <f t="shared" si="25"/>
        <v>232.05091649694498</v>
      </c>
      <c r="P92" s="5">
        <f t="shared" si="22"/>
        <v>99.59266802443993</v>
      </c>
      <c r="Q92" s="9">
        <f t="shared" si="23"/>
        <v>0</v>
      </c>
      <c r="R92" s="9">
        <f t="shared" si="24"/>
        <v>1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231</v>
      </c>
      <c r="M93" s="9">
        <f t="shared" si="26"/>
        <v>258</v>
      </c>
      <c r="N93" s="5">
        <f t="shared" si="21"/>
        <v>0</v>
      </c>
      <c r="O93" s="11">
        <f t="shared" si="25"/>
        <v>232.05091649694498</v>
      </c>
      <c r="P93" s="5">
        <f t="shared" si="22"/>
        <v>99.59266802443993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>
        <v>1</v>
      </c>
      <c r="F94"/>
      <c r="G94"/>
      <c r="H94" s="12"/>
      <c r="I94" s="12"/>
      <c r="J94" s="9">
        <f t="shared" si="19"/>
        <v>1</v>
      </c>
      <c r="K94" s="9">
        <f t="shared" si="20"/>
        <v>0</v>
      </c>
      <c r="L94" s="9">
        <f t="shared" si="26"/>
        <v>232</v>
      </c>
      <c r="M94" s="9">
        <f t="shared" si="26"/>
        <v>258</v>
      </c>
      <c r="N94" s="5">
        <f t="shared" si="21"/>
        <v>0.4745417515274949</v>
      </c>
      <c r="O94" s="11">
        <f t="shared" si="25"/>
        <v>232.52545824847246</v>
      </c>
      <c r="P94" s="5">
        <f t="shared" si="22"/>
        <v>99.79633401221996</v>
      </c>
      <c r="Q94" s="9">
        <f t="shared" si="23"/>
        <v>0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232</v>
      </c>
      <c r="M95" s="9">
        <f t="shared" si="26"/>
        <v>258</v>
      </c>
      <c r="N95" s="5">
        <f t="shared" si="21"/>
        <v>0</v>
      </c>
      <c r="O95" s="11">
        <f t="shared" si="25"/>
        <v>232.52545824847246</v>
      </c>
      <c r="P95" s="5">
        <f t="shared" si="22"/>
        <v>99.79633401221996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232</v>
      </c>
      <c r="M96" s="9">
        <f t="shared" si="26"/>
        <v>258</v>
      </c>
      <c r="N96" s="5">
        <f t="shared" si="21"/>
        <v>0</v>
      </c>
      <c r="O96" s="11">
        <f t="shared" si="25"/>
        <v>232.52545824847246</v>
      </c>
      <c r="P96" s="5">
        <f t="shared" si="22"/>
        <v>99.79633401221996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232</v>
      </c>
      <c r="M97" s="9">
        <f t="shared" si="26"/>
        <v>258</v>
      </c>
      <c r="N97" s="5">
        <f t="shared" si="21"/>
        <v>0</v>
      </c>
      <c r="O97" s="11">
        <f t="shared" si="25"/>
        <v>232.52545824847246</v>
      </c>
      <c r="P97" s="5">
        <f t="shared" si="22"/>
        <v>99.79633401221996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232</v>
      </c>
      <c r="M98" s="9">
        <f t="shared" si="26"/>
        <v>258</v>
      </c>
      <c r="N98" s="5">
        <f t="shared" si="21"/>
        <v>0</v>
      </c>
      <c r="O98" s="11">
        <f t="shared" si="25"/>
        <v>232.52545824847246</v>
      </c>
      <c r="P98" s="5">
        <f t="shared" si="22"/>
        <v>99.79633401221996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6"/>
        <v>233</v>
      </c>
      <c r="M99" s="9">
        <f t="shared" si="26"/>
        <v>258</v>
      </c>
      <c r="N99" s="5">
        <f t="shared" si="21"/>
        <v>0.4745417515274949</v>
      </c>
      <c r="O99" s="11">
        <f t="shared" si="25"/>
        <v>232.99999999999994</v>
      </c>
      <c r="P99" s="5">
        <f t="shared" si="22"/>
        <v>100</v>
      </c>
      <c r="Q99" s="9">
        <f t="shared" si="23"/>
        <v>0</v>
      </c>
      <c r="R99" s="9">
        <f t="shared" si="24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233</v>
      </c>
      <c r="M100" s="9">
        <f t="shared" si="26"/>
        <v>258</v>
      </c>
      <c r="N100" s="5">
        <f t="shared" si="21"/>
        <v>0</v>
      </c>
      <c r="O100" s="11">
        <f t="shared" si="25"/>
        <v>232.99999999999994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233</v>
      </c>
      <c r="M101" s="9">
        <f t="shared" si="26"/>
        <v>258</v>
      </c>
      <c r="N101" s="5">
        <f t="shared" si="21"/>
        <v>0</v>
      </c>
      <c r="O101" s="11">
        <f t="shared" si="25"/>
        <v>232.99999999999994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9</v>
      </c>
      <c r="C103" s="9">
        <f t="shared" si="27"/>
        <v>15</v>
      </c>
      <c r="D103" s="9">
        <f t="shared" si="27"/>
        <v>100</v>
      </c>
      <c r="E103" s="9">
        <f t="shared" si="27"/>
        <v>157</v>
      </c>
      <c r="F103" s="9">
        <f t="shared" si="27"/>
        <v>1</v>
      </c>
      <c r="G103" s="9">
        <f t="shared" si="27"/>
        <v>12</v>
      </c>
      <c r="H103" s="9">
        <f t="shared" si="27"/>
        <v>96</v>
      </c>
      <c r="I103" s="9">
        <f t="shared" si="27"/>
        <v>175</v>
      </c>
      <c r="J103" s="9">
        <f t="shared" si="27"/>
        <v>233</v>
      </c>
      <c r="K103" s="9">
        <f t="shared" si="27"/>
        <v>258</v>
      </c>
      <c r="N103" s="5">
        <f>SUM(N4:N101)</f>
        <v>232.99999999999994</v>
      </c>
      <c r="Q103" s="11">
        <f>SUM(Q4:Q101)</f>
        <v>37</v>
      </c>
      <c r="R103" s="11">
        <f>SUM(R4:R101)</f>
        <v>528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11" sqref="F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553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27.79746835443038</v>
      </c>
      <c r="AA4" s="5">
        <f aca="true" t="shared" si="6" ref="AA4:AA17">Z4*100/$Z$18</f>
        <v>11.39240506329114</v>
      </c>
      <c r="AB4" s="11">
        <f>SUM(Q4:Q10)+SUM(R4:R10)</f>
        <v>71</v>
      </c>
      <c r="AC4" s="11">
        <f>100*SUM(R4:R10)/AB4</f>
        <v>94.36619718309859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582</v>
      </c>
      <c r="W5"/>
      <c r="X5"/>
      <c r="Y5" s="1" t="s">
        <v>39</v>
      </c>
      <c r="Z5" s="11">
        <f>SUM(N11:N17)</f>
        <v>35.298372513562384</v>
      </c>
      <c r="AA5" s="5">
        <f t="shared" si="6"/>
        <v>14.466546112115731</v>
      </c>
      <c r="AB5" s="11">
        <f>SUM(Q11:Q17)+SUM(R11:R17)</f>
        <v>90</v>
      </c>
      <c r="AC5" s="11">
        <f>100*SUM(R11:R17)/AB5</f>
        <v>94.44444444444444</v>
      </c>
    </row>
    <row r="6" spans="1:29" ht="15">
      <c r="A6" s="19">
        <v>32749</v>
      </c>
      <c r="B6">
        <v>1</v>
      </c>
      <c r="C6">
        <v>1</v>
      </c>
      <c r="D6"/>
      <c r="E6"/>
      <c r="F6"/>
      <c r="G6"/>
      <c r="H6"/>
      <c r="I6"/>
      <c r="J6" s="9">
        <f t="shared" si="0"/>
        <v>-2</v>
      </c>
      <c r="K6" s="9">
        <f t="shared" si="1"/>
        <v>0</v>
      </c>
      <c r="L6" s="9">
        <f t="shared" si="7"/>
        <v>-2</v>
      </c>
      <c r="M6" s="9">
        <f t="shared" si="7"/>
        <v>0</v>
      </c>
      <c r="N6" s="5">
        <f t="shared" si="2"/>
        <v>-0.8824593128390597</v>
      </c>
      <c r="O6" s="11">
        <f t="shared" si="8"/>
        <v>-0.8824593128390597</v>
      </c>
      <c r="P6" s="5">
        <f t="shared" si="3"/>
        <v>-0.3616636528028934</v>
      </c>
      <c r="Q6" s="9">
        <f t="shared" si="4"/>
        <v>2</v>
      </c>
      <c r="R6" s="9">
        <f t="shared" si="5"/>
        <v>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16.3254972875226</v>
      </c>
      <c r="AA6" s="5">
        <f t="shared" si="6"/>
        <v>6.690777576853525</v>
      </c>
      <c r="AB6" s="11">
        <f>SUM(Q18:Q24)+SUM(R18:R24)</f>
        <v>51</v>
      </c>
      <c r="AC6" s="11">
        <f>100*SUM(R18:R24)/AB6</f>
        <v>86.27450980392157</v>
      </c>
    </row>
    <row r="7" spans="1:29" ht="15">
      <c r="A7" s="19">
        <v>32750</v>
      </c>
      <c r="B7"/>
      <c r="C7"/>
      <c r="D7">
        <v>5</v>
      </c>
      <c r="E7">
        <v>6</v>
      </c>
      <c r="F7"/>
      <c r="G7"/>
      <c r="H7">
        <v>7</v>
      </c>
      <c r="I7">
        <v>11</v>
      </c>
      <c r="J7" s="9">
        <f t="shared" si="0"/>
        <v>11</v>
      </c>
      <c r="K7" s="9">
        <f t="shared" si="1"/>
        <v>18</v>
      </c>
      <c r="L7" s="9">
        <f t="shared" si="7"/>
        <v>9</v>
      </c>
      <c r="M7" s="9">
        <f t="shared" si="7"/>
        <v>18</v>
      </c>
      <c r="N7" s="5">
        <f t="shared" si="2"/>
        <v>12.795660036166366</v>
      </c>
      <c r="O7" s="11">
        <f t="shared" si="8"/>
        <v>11.913200723327305</v>
      </c>
      <c r="P7" s="5">
        <f t="shared" si="3"/>
        <v>4.882459312839061</v>
      </c>
      <c r="Q7" s="9">
        <f t="shared" si="4"/>
        <v>0</v>
      </c>
      <c r="R7" s="9">
        <f t="shared" si="5"/>
        <v>29</v>
      </c>
      <c r="T7" s="8" t="s">
        <v>42</v>
      </c>
      <c r="V7" s="5">
        <f>V5*100/(V5+V6)</f>
        <v>95.25368248772504</v>
      </c>
      <c r="W7"/>
      <c r="Y7" s="1" t="s">
        <v>43</v>
      </c>
      <c r="Z7" s="11">
        <f>SUM(N25:N31)</f>
        <v>9.265822784810128</v>
      </c>
      <c r="AA7" s="5">
        <f t="shared" si="6"/>
        <v>3.7974683544303804</v>
      </c>
      <c r="AB7" s="11">
        <f>SUM(Q25:Q31)+SUM(R25:R31)</f>
        <v>23</v>
      </c>
      <c r="AC7" s="11">
        <f>100*SUM(R25:R31)/AB7</f>
        <v>95.65217391304348</v>
      </c>
    </row>
    <row r="8" spans="1:29" ht="15">
      <c r="A8" s="19">
        <v>32751</v>
      </c>
      <c r="B8"/>
      <c r="C8"/>
      <c r="D8">
        <v>2</v>
      </c>
      <c r="E8">
        <v>8</v>
      </c>
      <c r="F8"/>
      <c r="G8"/>
      <c r="H8">
        <v>3</v>
      </c>
      <c r="I8">
        <v>5</v>
      </c>
      <c r="J8" s="9">
        <f t="shared" si="0"/>
        <v>10</v>
      </c>
      <c r="K8" s="9">
        <f t="shared" si="1"/>
        <v>8</v>
      </c>
      <c r="L8" s="9">
        <f t="shared" si="7"/>
        <v>19</v>
      </c>
      <c r="M8" s="9">
        <f t="shared" si="7"/>
        <v>26</v>
      </c>
      <c r="N8" s="5">
        <f t="shared" si="2"/>
        <v>7.942133815551537</v>
      </c>
      <c r="O8" s="11">
        <f t="shared" si="8"/>
        <v>19.855334538878843</v>
      </c>
      <c r="P8" s="5">
        <f t="shared" si="3"/>
        <v>8.137432188065102</v>
      </c>
      <c r="Q8" s="9">
        <f t="shared" si="4"/>
        <v>0</v>
      </c>
      <c r="R8" s="9">
        <f t="shared" si="5"/>
        <v>18</v>
      </c>
      <c r="W8"/>
      <c r="X8" s="1" t="s">
        <v>44</v>
      </c>
      <c r="Z8" s="11">
        <f>SUM(N32:N38)</f>
        <v>4.853526220614828</v>
      </c>
      <c r="AA8" s="5">
        <f t="shared" si="6"/>
        <v>1.9891500904159132</v>
      </c>
      <c r="AB8" s="11">
        <f>SUM(Q32:Q38)+SUM(R32:R38)</f>
        <v>15</v>
      </c>
      <c r="AC8" s="11">
        <f>100*SUM(R32:R38)/AB8</f>
        <v>86.66666666666667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19</v>
      </c>
      <c r="M9" s="9">
        <f t="shared" si="7"/>
        <v>26</v>
      </c>
      <c r="N9" s="5">
        <f t="shared" si="2"/>
        <v>0</v>
      </c>
      <c r="O9" s="11">
        <f t="shared" si="8"/>
        <v>19.855334538878843</v>
      </c>
      <c r="P9" s="5">
        <f t="shared" si="3"/>
        <v>8.137432188065102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2.647377938517179</v>
      </c>
      <c r="AA9" s="5">
        <f t="shared" si="6"/>
        <v>1.08499095840868</v>
      </c>
      <c r="AB9" s="11">
        <f>SUM(Q39:Q45)+SUM(R39:R45)</f>
        <v>8</v>
      </c>
      <c r="AC9" s="11">
        <f>100*SUM(R39:R45)/AB9</f>
        <v>87.5</v>
      </c>
    </row>
    <row r="10" spans="1:29" ht="15">
      <c r="A10" s="19">
        <v>32753</v>
      </c>
      <c r="B10" s="12"/>
      <c r="C10" s="12">
        <v>2</v>
      </c>
      <c r="D10" s="12"/>
      <c r="E10" s="12">
        <v>9</v>
      </c>
      <c r="F10" s="12"/>
      <c r="G10" s="12"/>
      <c r="H10" s="12">
        <v>2</v>
      </c>
      <c r="I10" s="12">
        <v>9</v>
      </c>
      <c r="J10" s="9">
        <f t="shared" si="0"/>
        <v>7</v>
      </c>
      <c r="K10" s="9">
        <f t="shared" si="1"/>
        <v>11</v>
      </c>
      <c r="L10" s="9">
        <f t="shared" si="7"/>
        <v>26</v>
      </c>
      <c r="M10" s="9">
        <f t="shared" si="7"/>
        <v>37</v>
      </c>
      <c r="N10" s="5">
        <f t="shared" si="2"/>
        <v>7.942133815551537</v>
      </c>
      <c r="O10" s="11">
        <f t="shared" si="8"/>
        <v>27.79746835443038</v>
      </c>
      <c r="P10" s="5">
        <f t="shared" si="3"/>
        <v>11.392405063291143</v>
      </c>
      <c r="Q10" s="9">
        <f t="shared" si="4"/>
        <v>2</v>
      </c>
      <c r="R10" s="9">
        <f t="shared" si="5"/>
        <v>20</v>
      </c>
      <c r="U10" s="8" t="s">
        <v>4</v>
      </c>
      <c r="V10" s="5">
        <f>100*(+E103/(E103+D103))</f>
        <v>67.16981132075472</v>
      </c>
      <c r="W10"/>
      <c r="X10" s="8" t="s">
        <v>47</v>
      </c>
      <c r="Z10" s="11">
        <f>SUM(N46:N52)</f>
        <v>44.12296564195299</v>
      </c>
      <c r="AA10" s="5">
        <f t="shared" si="6"/>
        <v>18.083182640144667</v>
      </c>
      <c r="AB10" s="11">
        <f>SUM(Q46:Q52)+SUM(R46:R52)</f>
        <v>104</v>
      </c>
      <c r="AC10" s="11">
        <f>100*SUM(R46:R52)/AB10</f>
        <v>98.07692307692308</v>
      </c>
    </row>
    <row r="11" spans="1:29" ht="15">
      <c r="A11" s="19">
        <v>32754</v>
      </c>
      <c r="B11"/>
      <c r="C11"/>
      <c r="D11" t="s">
        <v>71</v>
      </c>
      <c r="E11" t="s">
        <v>71</v>
      </c>
      <c r="F11"/>
      <c r="G11" t="s">
        <v>71</v>
      </c>
      <c r="H11" t="s">
        <v>71</v>
      </c>
      <c r="I11" t="s">
        <v>71</v>
      </c>
      <c r="J11" s="9">
        <f t="shared" si="0"/>
        <v>0</v>
      </c>
      <c r="K11" s="9">
        <f t="shared" si="1"/>
        <v>0</v>
      </c>
      <c r="L11" s="9">
        <f t="shared" si="7"/>
        <v>26</v>
      </c>
      <c r="M11" s="9">
        <f t="shared" si="7"/>
        <v>37</v>
      </c>
      <c r="N11" s="5">
        <f t="shared" si="2"/>
        <v>0</v>
      </c>
      <c r="O11" s="11">
        <f t="shared" si="8"/>
        <v>27.79746835443038</v>
      </c>
      <c r="P11" s="5">
        <f t="shared" si="3"/>
        <v>11.392405063291143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69.4006309148265</v>
      </c>
      <c r="W11"/>
      <c r="Y11" s="8" t="s">
        <v>49</v>
      </c>
      <c r="Z11" s="11">
        <f>SUM(N53:N59)</f>
        <v>25.591320072332728</v>
      </c>
      <c r="AA11" s="5">
        <f t="shared" si="6"/>
        <v>10.488245931283904</v>
      </c>
      <c r="AB11" s="11">
        <f>SUM(Q53:Q59)+SUM(R53:R59)</f>
        <v>64</v>
      </c>
      <c r="AC11" s="11">
        <f>100*SUM(R53:R59)/AB11</f>
        <v>95.3125</v>
      </c>
    </row>
    <row r="12" spans="1:29" ht="15">
      <c r="A12" s="19">
        <v>32755</v>
      </c>
      <c r="B12"/>
      <c r="C12"/>
      <c r="D12">
        <v>10</v>
      </c>
      <c r="E12">
        <v>11</v>
      </c>
      <c r="F12"/>
      <c r="G12">
        <v>1</v>
      </c>
      <c r="H12">
        <v>4</v>
      </c>
      <c r="I12">
        <v>10</v>
      </c>
      <c r="J12" s="9">
        <f t="shared" si="0"/>
        <v>21</v>
      </c>
      <c r="K12" s="9">
        <f t="shared" si="1"/>
        <v>13</v>
      </c>
      <c r="L12" s="9">
        <f t="shared" si="7"/>
        <v>47</v>
      </c>
      <c r="M12" s="9">
        <f t="shared" si="7"/>
        <v>50</v>
      </c>
      <c r="N12" s="5">
        <f t="shared" si="2"/>
        <v>15.001808318264015</v>
      </c>
      <c r="O12" s="11">
        <f t="shared" si="8"/>
        <v>42.79927667269439</v>
      </c>
      <c r="P12" s="5">
        <f t="shared" si="3"/>
        <v>17.54068716094033</v>
      </c>
      <c r="Q12" s="9">
        <f t="shared" si="4"/>
        <v>1</v>
      </c>
      <c r="R12" s="9">
        <f t="shared" si="5"/>
        <v>35</v>
      </c>
      <c r="U12" s="8" t="s">
        <v>50</v>
      </c>
      <c r="V12" s="5">
        <f>100*((E103+I103)/(E103+D103+I103+H103))</f>
        <v>68.38487972508591</v>
      </c>
      <c r="W12"/>
      <c r="X12" s="8" t="s">
        <v>51</v>
      </c>
      <c r="Z12" s="11">
        <f>SUM(N60:N66)</f>
        <v>38.828209764918626</v>
      </c>
      <c r="AA12" s="5">
        <f t="shared" si="6"/>
        <v>15.913200723327305</v>
      </c>
      <c r="AB12" s="11">
        <f>SUM(Q60:Q66)+SUM(R60:R66)</f>
        <v>90</v>
      </c>
      <c r="AC12" s="11">
        <f>100*SUM(R60:R66)/AB12</f>
        <v>98.88888888888889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47</v>
      </c>
      <c r="M13" s="9">
        <f t="shared" si="7"/>
        <v>50</v>
      </c>
      <c r="N13" s="5">
        <f t="shared" si="2"/>
        <v>0</v>
      </c>
      <c r="O13" s="11">
        <f t="shared" si="8"/>
        <v>42.79927667269439</v>
      </c>
      <c r="P13" s="5">
        <f t="shared" si="3"/>
        <v>17.54068716094033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10.148282097649187</v>
      </c>
      <c r="AA13" s="5">
        <f t="shared" si="6"/>
        <v>4.159132007233273</v>
      </c>
      <c r="AB13" s="11">
        <f>SUM(Q67:Q73)+SUM(R67:R73)</f>
        <v>25</v>
      </c>
      <c r="AC13" s="11">
        <f>100*SUM(R67:R73)/AB13</f>
        <v>96</v>
      </c>
    </row>
    <row r="14" spans="1:29" ht="15">
      <c r="A14" s="19">
        <v>32757</v>
      </c>
      <c r="B14" s="12"/>
      <c r="C14" s="12">
        <v>1</v>
      </c>
      <c r="D14" s="12">
        <v>5</v>
      </c>
      <c r="E14" s="12">
        <v>14</v>
      </c>
      <c r="F14" s="12"/>
      <c r="G14" s="12"/>
      <c r="H14" s="12">
        <v>1</v>
      </c>
      <c r="I14" s="12">
        <v>17</v>
      </c>
      <c r="J14" s="9">
        <f t="shared" si="0"/>
        <v>18</v>
      </c>
      <c r="K14" s="9">
        <f t="shared" si="1"/>
        <v>18</v>
      </c>
      <c r="L14" s="9">
        <f t="shared" si="7"/>
        <v>65</v>
      </c>
      <c r="M14" s="9">
        <f t="shared" si="7"/>
        <v>68</v>
      </c>
      <c r="N14" s="5">
        <f t="shared" si="2"/>
        <v>15.884267631103073</v>
      </c>
      <c r="O14" s="11">
        <f t="shared" si="8"/>
        <v>58.68354430379746</v>
      </c>
      <c r="P14" s="5">
        <f t="shared" si="3"/>
        <v>24.050632911392412</v>
      </c>
      <c r="Q14" s="9">
        <f t="shared" si="4"/>
        <v>1</v>
      </c>
      <c r="R14" s="9">
        <f t="shared" si="5"/>
        <v>37</v>
      </c>
      <c r="T14" s="8"/>
      <c r="W14"/>
      <c r="X14" s="8" t="s">
        <v>53</v>
      </c>
      <c r="Z14" s="11">
        <f>SUM(N74:N80)</f>
        <v>3.9710669077757683</v>
      </c>
      <c r="AA14" s="5">
        <f t="shared" si="6"/>
        <v>1.6274864376130198</v>
      </c>
      <c r="AB14" s="11">
        <f>SUM(Q74:Q80)+SUM(R74:R80)</f>
        <v>9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65</v>
      </c>
      <c r="M15" s="9">
        <f t="shared" si="7"/>
        <v>68</v>
      </c>
      <c r="N15" s="5">
        <f t="shared" si="2"/>
        <v>0</v>
      </c>
      <c r="O15" s="11">
        <f t="shared" si="8"/>
        <v>58.68354430379746</v>
      </c>
      <c r="P15" s="5">
        <f t="shared" si="3"/>
        <v>24.050632911392412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18.090415913200722</v>
      </c>
      <c r="AA15" s="5">
        <f t="shared" si="6"/>
        <v>7.414104882459313</v>
      </c>
      <c r="AB15" s="11">
        <f>SUM(Q81:Q87)+SUM(R81:R87)</f>
        <v>43</v>
      </c>
      <c r="AC15" s="11">
        <f>100*SUM(R81:R87)/AB15</f>
        <v>97.67441860465117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65</v>
      </c>
      <c r="M16" s="9">
        <f t="shared" si="7"/>
        <v>68</v>
      </c>
      <c r="N16" s="5">
        <f t="shared" si="2"/>
        <v>0</v>
      </c>
      <c r="O16" s="11">
        <f t="shared" si="8"/>
        <v>58.68354430379746</v>
      </c>
      <c r="P16" s="5">
        <f t="shared" si="3"/>
        <v>24.050632911392412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5.735985533453888</v>
      </c>
      <c r="AA16" s="5">
        <f t="shared" si="6"/>
        <v>2.350813743218806</v>
      </c>
      <c r="AB16" s="11">
        <f>SUM(Q88:Q94)+SUM(R88:R94)</f>
        <v>15</v>
      </c>
      <c r="AC16" s="11">
        <f>100*SUM(R88:R94)/AB16</f>
        <v>93.33333333333333</v>
      </c>
    </row>
    <row r="17" spans="1:29" ht="15">
      <c r="A17" s="19">
        <v>32760</v>
      </c>
      <c r="B17" s="12"/>
      <c r="C17">
        <v>1</v>
      </c>
      <c r="D17" s="12">
        <v>1</v>
      </c>
      <c r="E17" s="12">
        <v>4</v>
      </c>
      <c r="F17" s="12"/>
      <c r="G17">
        <v>2</v>
      </c>
      <c r="H17" s="12"/>
      <c r="I17" s="12">
        <v>8</v>
      </c>
      <c r="J17" s="9">
        <f t="shared" si="0"/>
        <v>4</v>
      </c>
      <c r="K17" s="9">
        <f t="shared" si="1"/>
        <v>6</v>
      </c>
      <c r="L17" s="9">
        <f t="shared" si="7"/>
        <v>69</v>
      </c>
      <c r="M17" s="9">
        <f t="shared" si="7"/>
        <v>74</v>
      </c>
      <c r="N17" s="5">
        <f t="shared" si="2"/>
        <v>4.412296564195298</v>
      </c>
      <c r="O17" s="11">
        <f t="shared" si="8"/>
        <v>63.09584086799276</v>
      </c>
      <c r="P17" s="5">
        <f t="shared" si="3"/>
        <v>25.85895117540688</v>
      </c>
      <c r="Q17" s="9">
        <f t="shared" si="4"/>
        <v>3</v>
      </c>
      <c r="R17" s="9">
        <f t="shared" si="5"/>
        <v>13</v>
      </c>
      <c r="T17" s="8"/>
      <c r="X17"/>
      <c r="Y17" s="8" t="s">
        <v>56</v>
      </c>
      <c r="Z17" s="11">
        <f>SUM(N95:N101)</f>
        <v>1.3236889692585896</v>
      </c>
      <c r="AA17" s="5">
        <f t="shared" si="6"/>
        <v>0.54249547920434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69</v>
      </c>
      <c r="M18" s="9">
        <f t="shared" si="7"/>
        <v>74</v>
      </c>
      <c r="N18" s="5">
        <f t="shared" si="2"/>
        <v>0</v>
      </c>
      <c r="O18" s="11">
        <f t="shared" si="8"/>
        <v>63.09584086799276</v>
      </c>
      <c r="P18" s="5">
        <f t="shared" si="3"/>
        <v>25.85895117540688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244</v>
      </c>
      <c r="AA18" s="9">
        <f>SUM(AA4:AA17)</f>
        <v>99.99999999999999</v>
      </c>
    </row>
    <row r="19" spans="1:29" ht="15">
      <c r="A19" s="19">
        <v>32762</v>
      </c>
      <c r="B19"/>
      <c r="C19">
        <v>1</v>
      </c>
      <c r="D19">
        <v>1</v>
      </c>
      <c r="E19">
        <v>6</v>
      </c>
      <c r="F19"/>
      <c r="G19">
        <v>1</v>
      </c>
      <c r="H19"/>
      <c r="I19">
        <v>1</v>
      </c>
      <c r="J19" s="9">
        <f t="shared" si="0"/>
        <v>6</v>
      </c>
      <c r="K19" s="9">
        <f t="shared" si="1"/>
        <v>0</v>
      </c>
      <c r="L19" s="9">
        <f t="shared" si="7"/>
        <v>75</v>
      </c>
      <c r="M19" s="9">
        <f t="shared" si="7"/>
        <v>74</v>
      </c>
      <c r="N19" s="5">
        <f t="shared" si="2"/>
        <v>2.647377938517179</v>
      </c>
      <c r="O19" s="11">
        <f t="shared" si="8"/>
        <v>65.74321880650994</v>
      </c>
      <c r="P19" s="5">
        <f t="shared" si="3"/>
        <v>26.943942133815558</v>
      </c>
      <c r="Q19" s="9">
        <f t="shared" si="4"/>
        <v>2</v>
      </c>
      <c r="R19" s="9">
        <f t="shared" si="5"/>
        <v>8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75</v>
      </c>
      <c r="M20" s="9">
        <f t="shared" si="7"/>
        <v>74</v>
      </c>
      <c r="N20" s="5">
        <f t="shared" si="2"/>
        <v>0</v>
      </c>
      <c r="O20" s="11">
        <f t="shared" si="8"/>
        <v>65.74321880650994</v>
      </c>
      <c r="P20" s="5">
        <f t="shared" si="3"/>
        <v>26.943942133815558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B21"/>
      <c r="C21">
        <v>1</v>
      </c>
      <c r="D21">
        <v>1</v>
      </c>
      <c r="E21">
        <v>4</v>
      </c>
      <c r="F21"/>
      <c r="G21"/>
      <c r="H21"/>
      <c r="I21">
        <v>9</v>
      </c>
      <c r="J21" s="9">
        <f t="shared" si="0"/>
        <v>4</v>
      </c>
      <c r="K21" s="9">
        <f t="shared" si="1"/>
        <v>9</v>
      </c>
      <c r="L21" s="9">
        <f t="shared" si="7"/>
        <v>79</v>
      </c>
      <c r="M21" s="9">
        <f t="shared" si="7"/>
        <v>83</v>
      </c>
      <c r="N21" s="5">
        <f t="shared" si="2"/>
        <v>5.735985533453888</v>
      </c>
      <c r="O21" s="11">
        <f t="shared" si="8"/>
        <v>71.47920433996383</v>
      </c>
      <c r="P21" s="5">
        <f t="shared" si="3"/>
        <v>29.294755877034365</v>
      </c>
      <c r="Q21" s="9">
        <f t="shared" si="4"/>
        <v>1</v>
      </c>
      <c r="R21" s="9">
        <f t="shared" si="5"/>
        <v>14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79</v>
      </c>
      <c r="M22" s="9">
        <f t="shared" si="7"/>
        <v>83</v>
      </c>
      <c r="N22" s="5">
        <f t="shared" si="2"/>
        <v>0</v>
      </c>
      <c r="O22" s="11">
        <f t="shared" si="8"/>
        <v>71.47920433996383</v>
      </c>
      <c r="P22" s="5">
        <f t="shared" si="3"/>
        <v>29.294755877034365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9">
        <v>32766</v>
      </c>
      <c r="B23">
        <v>2</v>
      </c>
      <c r="C23" s="12"/>
      <c r="D23" s="12"/>
      <c r="E23" s="12">
        <v>2</v>
      </c>
      <c r="F23"/>
      <c r="G23" s="12"/>
      <c r="H23" s="12"/>
      <c r="I23" s="12">
        <v>3</v>
      </c>
      <c r="J23" s="9">
        <f t="shared" si="0"/>
        <v>0</v>
      </c>
      <c r="K23" s="9">
        <f t="shared" si="1"/>
        <v>3</v>
      </c>
      <c r="L23" s="9">
        <f t="shared" si="7"/>
        <v>79</v>
      </c>
      <c r="M23" s="9">
        <f t="shared" si="7"/>
        <v>86</v>
      </c>
      <c r="N23" s="5">
        <f t="shared" si="2"/>
        <v>1.3236889692585896</v>
      </c>
      <c r="O23" s="11">
        <f t="shared" si="8"/>
        <v>72.80289330922241</v>
      </c>
      <c r="P23" s="5">
        <f t="shared" si="3"/>
        <v>29.837251356238703</v>
      </c>
      <c r="Q23" s="9">
        <f t="shared" si="4"/>
        <v>2</v>
      </c>
      <c r="R23" s="9">
        <f t="shared" si="5"/>
        <v>5</v>
      </c>
      <c r="T23" s="8"/>
      <c r="X23"/>
      <c r="Y23"/>
    </row>
    <row r="24" spans="1:25" ht="15">
      <c r="A24" s="19">
        <v>32767</v>
      </c>
      <c r="B24" s="12">
        <v>1</v>
      </c>
      <c r="C24">
        <v>1</v>
      </c>
      <c r="D24" s="12">
        <v>2</v>
      </c>
      <c r="E24" s="12">
        <v>4</v>
      </c>
      <c r="F24" s="12"/>
      <c r="G24"/>
      <c r="H24" s="12">
        <v>1</v>
      </c>
      <c r="I24" s="12">
        <v>10</v>
      </c>
      <c r="J24" s="9">
        <f t="shared" si="0"/>
        <v>4</v>
      </c>
      <c r="K24" s="9">
        <f t="shared" si="1"/>
        <v>11</v>
      </c>
      <c r="L24" s="9">
        <f t="shared" si="7"/>
        <v>83</v>
      </c>
      <c r="M24" s="9">
        <f t="shared" si="7"/>
        <v>97</v>
      </c>
      <c r="N24" s="5">
        <f t="shared" si="2"/>
        <v>6.618444846292947</v>
      </c>
      <c r="O24" s="11">
        <f t="shared" si="8"/>
        <v>79.42133815551536</v>
      </c>
      <c r="P24" s="5">
        <f t="shared" si="3"/>
        <v>32.54972875226041</v>
      </c>
      <c r="Q24" s="9">
        <f t="shared" si="4"/>
        <v>2</v>
      </c>
      <c r="R24" s="9">
        <f t="shared" si="5"/>
        <v>17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83</v>
      </c>
      <c r="M25" s="9">
        <f t="shared" si="9"/>
        <v>97</v>
      </c>
      <c r="N25" s="5">
        <f t="shared" si="2"/>
        <v>0</v>
      </c>
      <c r="O25" s="11">
        <f t="shared" si="8"/>
        <v>79.42133815551536</v>
      </c>
      <c r="P25" s="5">
        <f t="shared" si="3"/>
        <v>32.54972875226041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>
        <v>2</v>
      </c>
      <c r="E26" s="12">
        <v>4</v>
      </c>
      <c r="F26"/>
      <c r="G26" s="12"/>
      <c r="H26" s="12">
        <v>1</v>
      </c>
      <c r="I26" s="12">
        <v>3</v>
      </c>
      <c r="J26" s="9">
        <f t="shared" si="0"/>
        <v>6</v>
      </c>
      <c r="K26" s="9">
        <f t="shared" si="1"/>
        <v>4</v>
      </c>
      <c r="L26" s="9">
        <f t="shared" si="9"/>
        <v>89</v>
      </c>
      <c r="M26" s="9">
        <f t="shared" si="9"/>
        <v>101</v>
      </c>
      <c r="N26" s="5">
        <f t="shared" si="2"/>
        <v>4.412296564195298</v>
      </c>
      <c r="O26" s="11">
        <f t="shared" si="8"/>
        <v>83.83363471971066</v>
      </c>
      <c r="P26" s="5">
        <f t="shared" si="3"/>
        <v>34.358047016274874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89</v>
      </c>
      <c r="M27" s="9">
        <f t="shared" si="9"/>
        <v>101</v>
      </c>
      <c r="N27" s="5">
        <f t="shared" si="2"/>
        <v>0</v>
      </c>
      <c r="O27" s="11">
        <f t="shared" si="8"/>
        <v>83.83363471971066</v>
      </c>
      <c r="P27" s="5">
        <f t="shared" si="3"/>
        <v>34.358047016274874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>
        <v>1</v>
      </c>
      <c r="D28"/>
      <c r="E28">
        <v>4</v>
      </c>
      <c r="F28"/>
      <c r="G28"/>
      <c r="H28">
        <v>1</v>
      </c>
      <c r="I28">
        <v>3</v>
      </c>
      <c r="J28" s="9">
        <f t="shared" si="0"/>
        <v>3</v>
      </c>
      <c r="K28" s="9">
        <f t="shared" si="1"/>
        <v>4</v>
      </c>
      <c r="L28" s="9">
        <f t="shared" si="9"/>
        <v>92</v>
      </c>
      <c r="M28" s="9">
        <f t="shared" si="9"/>
        <v>105</v>
      </c>
      <c r="N28" s="5">
        <f t="shared" si="2"/>
        <v>3.088607594936709</v>
      </c>
      <c r="O28" s="11">
        <f t="shared" si="8"/>
        <v>86.92224231464736</v>
      </c>
      <c r="P28" s="5">
        <f t="shared" si="3"/>
        <v>35.62386980108499</v>
      </c>
      <c r="Q28" s="9">
        <f t="shared" si="4"/>
        <v>1</v>
      </c>
      <c r="R28" s="9">
        <f t="shared" si="5"/>
        <v>8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92</v>
      </c>
      <c r="M29" s="9">
        <f t="shared" si="9"/>
        <v>105</v>
      </c>
      <c r="N29" s="5">
        <f t="shared" si="2"/>
        <v>0</v>
      </c>
      <c r="O29" s="11">
        <f t="shared" si="8"/>
        <v>86.92224231464736</v>
      </c>
      <c r="P29" s="5">
        <f t="shared" si="3"/>
        <v>35.62386980108499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9"/>
        <v>92</v>
      </c>
      <c r="M30" s="9">
        <f t="shared" si="9"/>
        <v>107</v>
      </c>
      <c r="N30" s="5">
        <f t="shared" si="2"/>
        <v>0.8824593128390597</v>
      </c>
      <c r="O30" s="11">
        <f t="shared" si="8"/>
        <v>87.80470162748642</v>
      </c>
      <c r="P30" s="5">
        <f t="shared" si="3"/>
        <v>35.985533453887896</v>
      </c>
      <c r="Q30" s="9">
        <f t="shared" si="4"/>
        <v>0</v>
      </c>
      <c r="R30" s="9">
        <f t="shared" si="5"/>
        <v>2</v>
      </c>
      <c r="T30" s="8"/>
    </row>
    <row r="31" spans="1:20" ht="15">
      <c r="A31" s="19">
        <v>32774</v>
      </c>
      <c r="B31"/>
      <c r="C31" s="12"/>
      <c r="D31" s="12"/>
      <c r="E31" s="12">
        <v>1</v>
      </c>
      <c r="F31"/>
      <c r="G31" s="12"/>
      <c r="H31" s="12"/>
      <c r="I31" s="12">
        <v>1</v>
      </c>
      <c r="J31" s="9">
        <f t="shared" si="0"/>
        <v>1</v>
      </c>
      <c r="K31" s="9">
        <f t="shared" si="1"/>
        <v>1</v>
      </c>
      <c r="L31" s="9">
        <f t="shared" si="9"/>
        <v>93</v>
      </c>
      <c r="M31" s="9">
        <f t="shared" si="9"/>
        <v>108</v>
      </c>
      <c r="N31" s="5">
        <f t="shared" si="2"/>
        <v>0.8824593128390597</v>
      </c>
      <c r="O31" s="11">
        <f t="shared" si="8"/>
        <v>88.68716094032548</v>
      </c>
      <c r="P31" s="5">
        <f t="shared" si="3"/>
        <v>36.347197106690786</v>
      </c>
      <c r="Q31" s="9">
        <f t="shared" si="4"/>
        <v>0</v>
      </c>
      <c r="R31" s="9">
        <f t="shared" si="5"/>
        <v>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93</v>
      </c>
      <c r="M32" s="9">
        <f t="shared" si="9"/>
        <v>108</v>
      </c>
      <c r="N32" s="5">
        <f t="shared" si="2"/>
        <v>0</v>
      </c>
      <c r="O32" s="11">
        <f t="shared" si="8"/>
        <v>88.68716094032548</v>
      </c>
      <c r="P32" s="5">
        <f t="shared" si="3"/>
        <v>36.347197106690786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9"/>
        <v>93</v>
      </c>
      <c r="M33" s="9">
        <f t="shared" si="9"/>
        <v>109</v>
      </c>
      <c r="N33" s="5">
        <f t="shared" si="2"/>
        <v>0.4412296564195298</v>
      </c>
      <c r="O33" s="11">
        <f t="shared" si="8"/>
        <v>89.128390596745</v>
      </c>
      <c r="P33" s="5">
        <f t="shared" si="3"/>
        <v>36.52802893309223</v>
      </c>
      <c r="Q33" s="9">
        <f t="shared" si="4"/>
        <v>0</v>
      </c>
      <c r="R33" s="9">
        <f t="shared" si="5"/>
        <v>1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93</v>
      </c>
      <c r="M34" s="9">
        <f t="shared" si="9"/>
        <v>109</v>
      </c>
      <c r="N34" s="5">
        <f t="shared" si="2"/>
        <v>0</v>
      </c>
      <c r="O34" s="11">
        <f t="shared" si="8"/>
        <v>89.128390596745</v>
      </c>
      <c r="P34" s="5">
        <f t="shared" si="3"/>
        <v>36.52802893309223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>
        <v>1</v>
      </c>
      <c r="E35">
        <v>2</v>
      </c>
      <c r="F35"/>
      <c r="G35"/>
      <c r="H35">
        <v>1</v>
      </c>
      <c r="I35">
        <v>6</v>
      </c>
      <c r="J35" s="9">
        <f t="shared" si="0"/>
        <v>3</v>
      </c>
      <c r="K35" s="9">
        <f t="shared" si="1"/>
        <v>7</v>
      </c>
      <c r="L35" s="9">
        <f t="shared" si="9"/>
        <v>96</v>
      </c>
      <c r="M35" s="9">
        <f t="shared" si="9"/>
        <v>116</v>
      </c>
      <c r="N35" s="5">
        <f t="shared" si="2"/>
        <v>4.412296564195298</v>
      </c>
      <c r="O35" s="11">
        <f t="shared" si="8"/>
        <v>93.54068716094031</v>
      </c>
      <c r="P35" s="5">
        <f t="shared" si="3"/>
        <v>38.3363471971067</v>
      </c>
      <c r="Q35" s="9">
        <f t="shared" si="4"/>
        <v>0</v>
      </c>
      <c r="R35" s="9">
        <f t="shared" si="5"/>
        <v>10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96</v>
      </c>
      <c r="M36" s="9">
        <f t="shared" si="9"/>
        <v>116</v>
      </c>
      <c r="N36" s="5">
        <f aca="true" t="shared" si="12" ref="N36:N67">(+J36+K36)*($J$103/($J$103+$K$103))</f>
        <v>0</v>
      </c>
      <c r="O36" s="11">
        <f t="shared" si="8"/>
        <v>93.54068716094031</v>
      </c>
      <c r="P36" s="5">
        <f aca="true" t="shared" si="13" ref="P36:P67">O36*100/$N$103</f>
        <v>38.3363471971067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96</v>
      </c>
      <c r="M37" s="9">
        <f t="shared" si="9"/>
        <v>116</v>
      </c>
      <c r="N37" s="5">
        <f t="shared" si="12"/>
        <v>0</v>
      </c>
      <c r="O37" s="11">
        <f aca="true" t="shared" si="16" ref="O37:O68">O36+N37</f>
        <v>93.54068716094031</v>
      </c>
      <c r="P37" s="5">
        <f t="shared" si="13"/>
        <v>38.3363471971067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>
        <v>1</v>
      </c>
      <c r="D38" s="12"/>
      <c r="E38" s="12">
        <v>1</v>
      </c>
      <c r="F38"/>
      <c r="G38">
        <v>1</v>
      </c>
      <c r="H38" s="12">
        <v>1</v>
      </c>
      <c r="I38" s="12"/>
      <c r="J38" s="9">
        <f t="shared" si="10"/>
        <v>0</v>
      </c>
      <c r="K38" s="9">
        <f t="shared" si="11"/>
        <v>0</v>
      </c>
      <c r="L38" s="9">
        <f t="shared" si="9"/>
        <v>96</v>
      </c>
      <c r="M38" s="9">
        <f t="shared" si="9"/>
        <v>116</v>
      </c>
      <c r="N38" s="5">
        <f t="shared" si="12"/>
        <v>0</v>
      </c>
      <c r="O38" s="11">
        <f t="shared" si="16"/>
        <v>93.54068716094031</v>
      </c>
      <c r="P38" s="5">
        <f t="shared" si="13"/>
        <v>38.3363471971067</v>
      </c>
      <c r="Q38" s="9">
        <f t="shared" si="14"/>
        <v>2</v>
      </c>
      <c r="R38" s="9">
        <f t="shared" si="15"/>
        <v>2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96</v>
      </c>
      <c r="M39" s="9">
        <f t="shared" si="9"/>
        <v>116</v>
      </c>
      <c r="N39" s="5">
        <f t="shared" si="12"/>
        <v>0</v>
      </c>
      <c r="O39" s="11">
        <f t="shared" si="16"/>
        <v>93.54068716094031</v>
      </c>
      <c r="P39" s="5">
        <f t="shared" si="13"/>
        <v>38.3363471971067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96</v>
      </c>
      <c r="M40" s="9">
        <f t="shared" si="9"/>
        <v>116</v>
      </c>
      <c r="N40" s="5">
        <f t="shared" si="12"/>
        <v>0</v>
      </c>
      <c r="O40" s="11">
        <f t="shared" si="16"/>
        <v>93.54068716094031</v>
      </c>
      <c r="P40" s="5">
        <f t="shared" si="13"/>
        <v>38.3363471971067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9"/>
        <v>95</v>
      </c>
      <c r="M41" s="9">
        <f t="shared" si="9"/>
        <v>116</v>
      </c>
      <c r="N41" s="5">
        <f t="shared" si="12"/>
        <v>-0.4412296564195298</v>
      </c>
      <c r="O41" s="11">
        <f t="shared" si="16"/>
        <v>93.09945750452079</v>
      </c>
      <c r="P41" s="5">
        <f t="shared" si="13"/>
        <v>38.15551537070525</v>
      </c>
      <c r="Q41" s="9">
        <f t="shared" si="14"/>
        <v>1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95</v>
      </c>
      <c r="M42" s="9">
        <f t="shared" si="9"/>
        <v>116</v>
      </c>
      <c r="N42" s="5">
        <f t="shared" si="12"/>
        <v>0</v>
      </c>
      <c r="O42" s="11">
        <f t="shared" si="16"/>
        <v>93.09945750452079</v>
      </c>
      <c r="P42" s="5">
        <f t="shared" si="13"/>
        <v>38.15551537070525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>
        <v>1</v>
      </c>
      <c r="I43"/>
      <c r="J43" s="9">
        <f t="shared" si="10"/>
        <v>0</v>
      </c>
      <c r="K43" s="9">
        <f t="shared" si="11"/>
        <v>1</v>
      </c>
      <c r="L43" s="9">
        <f t="shared" si="9"/>
        <v>95</v>
      </c>
      <c r="M43" s="9">
        <f t="shared" si="9"/>
        <v>117</v>
      </c>
      <c r="N43" s="5">
        <f t="shared" si="12"/>
        <v>0.4412296564195298</v>
      </c>
      <c r="O43" s="11">
        <f t="shared" si="16"/>
        <v>93.54068716094031</v>
      </c>
      <c r="P43" s="5">
        <f t="shared" si="13"/>
        <v>38.3363471971067</v>
      </c>
      <c r="Q43" s="9">
        <f t="shared" si="14"/>
        <v>0</v>
      </c>
      <c r="R43" s="9">
        <f t="shared" si="15"/>
        <v>1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95</v>
      </c>
      <c r="M44" s="9">
        <f t="shared" si="9"/>
        <v>117</v>
      </c>
      <c r="N44" s="5">
        <f t="shared" si="12"/>
        <v>0</v>
      </c>
      <c r="O44" s="11">
        <f t="shared" si="16"/>
        <v>93.54068716094031</v>
      </c>
      <c r="P44" s="5">
        <f t="shared" si="13"/>
        <v>38.3363471971067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1</v>
      </c>
      <c r="F45"/>
      <c r="G45"/>
      <c r="H45" s="12">
        <v>1</v>
      </c>
      <c r="I45" s="12">
        <v>3</v>
      </c>
      <c r="J45" s="9">
        <f t="shared" si="10"/>
        <v>2</v>
      </c>
      <c r="K45" s="9">
        <f t="shared" si="11"/>
        <v>4</v>
      </c>
      <c r="L45" s="9">
        <f aca="true" t="shared" si="17" ref="L45:M64">L44+J45</f>
        <v>97</v>
      </c>
      <c r="M45" s="9">
        <f t="shared" si="17"/>
        <v>121</v>
      </c>
      <c r="N45" s="5">
        <f t="shared" si="12"/>
        <v>2.647377938517179</v>
      </c>
      <c r="O45" s="11">
        <f t="shared" si="16"/>
        <v>96.18806509945749</v>
      </c>
      <c r="P45" s="5">
        <f t="shared" si="13"/>
        <v>39.42133815551538</v>
      </c>
      <c r="Q45" s="9">
        <f t="shared" si="14"/>
        <v>0</v>
      </c>
      <c r="R45" s="9">
        <f t="shared" si="15"/>
        <v>6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97</v>
      </c>
      <c r="M46" s="9">
        <f t="shared" si="17"/>
        <v>121</v>
      </c>
      <c r="N46" s="5">
        <f t="shared" si="12"/>
        <v>0</v>
      </c>
      <c r="O46" s="11">
        <f t="shared" si="16"/>
        <v>96.18806509945749</v>
      </c>
      <c r="P46" s="5">
        <f t="shared" si="13"/>
        <v>39.42133815551538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>
        <v>1</v>
      </c>
      <c r="D47">
        <v>4</v>
      </c>
      <c r="E47">
        <v>8</v>
      </c>
      <c r="F47"/>
      <c r="G47"/>
      <c r="H47">
        <v>3</v>
      </c>
      <c r="I47">
        <v>13</v>
      </c>
      <c r="J47" s="9">
        <f t="shared" si="10"/>
        <v>11</v>
      </c>
      <c r="K47" s="9">
        <f t="shared" si="11"/>
        <v>16</v>
      </c>
      <c r="L47" s="9">
        <f t="shared" si="17"/>
        <v>108</v>
      </c>
      <c r="M47" s="9">
        <f t="shared" si="17"/>
        <v>137</v>
      </c>
      <c r="N47" s="5">
        <f t="shared" si="12"/>
        <v>11.913200723327305</v>
      </c>
      <c r="O47" s="11">
        <f t="shared" si="16"/>
        <v>108.1012658227848</v>
      </c>
      <c r="P47" s="5">
        <f t="shared" si="13"/>
        <v>44.30379746835444</v>
      </c>
      <c r="Q47" s="9">
        <f t="shared" si="14"/>
        <v>1</v>
      </c>
      <c r="R47" s="9">
        <f t="shared" si="15"/>
        <v>28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108</v>
      </c>
      <c r="M48" s="9">
        <f t="shared" si="17"/>
        <v>137</v>
      </c>
      <c r="N48" s="5">
        <f t="shared" si="12"/>
        <v>0</v>
      </c>
      <c r="O48" s="11">
        <f t="shared" si="16"/>
        <v>108.1012658227848</v>
      </c>
      <c r="P48" s="5">
        <f t="shared" si="13"/>
        <v>44.30379746835444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>
        <v>1</v>
      </c>
      <c r="C49"/>
      <c r="D49" s="12"/>
      <c r="E49" s="12"/>
      <c r="F49"/>
      <c r="G49"/>
      <c r="H49" s="12"/>
      <c r="I49" s="12">
        <v>1</v>
      </c>
      <c r="J49" s="9">
        <f t="shared" si="10"/>
        <v>-1</v>
      </c>
      <c r="K49" s="9">
        <f t="shared" si="11"/>
        <v>1</v>
      </c>
      <c r="L49" s="9">
        <f t="shared" si="17"/>
        <v>107</v>
      </c>
      <c r="M49" s="9">
        <f t="shared" si="17"/>
        <v>138</v>
      </c>
      <c r="N49" s="5">
        <f t="shared" si="12"/>
        <v>0</v>
      </c>
      <c r="O49" s="11">
        <f t="shared" si="16"/>
        <v>108.1012658227848</v>
      </c>
      <c r="P49" s="5">
        <f t="shared" si="13"/>
        <v>44.30379746835444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107</v>
      </c>
      <c r="M50" s="9">
        <f t="shared" si="17"/>
        <v>138</v>
      </c>
      <c r="N50" s="5">
        <f t="shared" si="12"/>
        <v>0</v>
      </c>
      <c r="O50" s="11">
        <f t="shared" si="16"/>
        <v>108.1012658227848</v>
      </c>
      <c r="P50" s="5">
        <f t="shared" si="13"/>
        <v>44.30379746835444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>
        <v>13</v>
      </c>
      <c r="E51">
        <v>14</v>
      </c>
      <c r="F51"/>
      <c r="G51"/>
      <c r="H51">
        <v>6</v>
      </c>
      <c r="I51">
        <v>6</v>
      </c>
      <c r="J51" s="9">
        <f t="shared" si="10"/>
        <v>27</v>
      </c>
      <c r="K51" s="9">
        <f t="shared" si="11"/>
        <v>12</v>
      </c>
      <c r="L51" s="9">
        <f t="shared" si="17"/>
        <v>134</v>
      </c>
      <c r="M51" s="9">
        <f t="shared" si="17"/>
        <v>150</v>
      </c>
      <c r="N51" s="5">
        <f t="shared" si="12"/>
        <v>17.207956600361662</v>
      </c>
      <c r="O51" s="11">
        <f t="shared" si="16"/>
        <v>125.30922242314645</v>
      </c>
      <c r="P51" s="5">
        <f t="shared" si="13"/>
        <v>51.35623869801086</v>
      </c>
      <c r="Q51" s="9">
        <f t="shared" si="14"/>
        <v>0</v>
      </c>
      <c r="R51" s="9">
        <f t="shared" si="15"/>
        <v>39</v>
      </c>
    </row>
    <row r="52" spans="1:18" ht="15">
      <c r="A52" s="19">
        <v>32795</v>
      </c>
      <c r="B52" s="12"/>
      <c r="C52"/>
      <c r="D52" s="12">
        <v>2</v>
      </c>
      <c r="E52" s="12">
        <v>11</v>
      </c>
      <c r="F52" s="12"/>
      <c r="G52"/>
      <c r="H52" s="12">
        <v>5</v>
      </c>
      <c r="I52" s="12">
        <v>16</v>
      </c>
      <c r="J52" s="9">
        <f t="shared" si="10"/>
        <v>13</v>
      </c>
      <c r="K52" s="9">
        <f t="shared" si="11"/>
        <v>21</v>
      </c>
      <c r="L52" s="9">
        <f t="shared" si="17"/>
        <v>147</v>
      </c>
      <c r="M52" s="9">
        <f t="shared" si="17"/>
        <v>171</v>
      </c>
      <c r="N52" s="5">
        <f t="shared" si="12"/>
        <v>15.001808318264015</v>
      </c>
      <c r="O52" s="11">
        <f t="shared" si="16"/>
        <v>140.31103074141046</v>
      </c>
      <c r="P52" s="5">
        <f t="shared" si="13"/>
        <v>57.50452079566005</v>
      </c>
      <c r="Q52" s="9">
        <f t="shared" si="14"/>
        <v>0</v>
      </c>
      <c r="R52" s="9">
        <f t="shared" si="15"/>
        <v>34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147</v>
      </c>
      <c r="M53" s="9">
        <f t="shared" si="17"/>
        <v>171</v>
      </c>
      <c r="N53" s="5">
        <f t="shared" si="12"/>
        <v>0</v>
      </c>
      <c r="O53" s="11">
        <f t="shared" si="16"/>
        <v>140.31103074141046</v>
      </c>
      <c r="P53" s="5">
        <f t="shared" si="13"/>
        <v>57.50452079566005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1</v>
      </c>
      <c r="E54" s="12">
        <v>5</v>
      </c>
      <c r="F54"/>
      <c r="G54"/>
      <c r="H54" s="12">
        <v>12</v>
      </c>
      <c r="I54" s="12">
        <v>7</v>
      </c>
      <c r="J54" s="9">
        <f t="shared" si="10"/>
        <v>6</v>
      </c>
      <c r="K54" s="9">
        <f t="shared" si="11"/>
        <v>19</v>
      </c>
      <c r="L54" s="9">
        <f t="shared" si="17"/>
        <v>153</v>
      </c>
      <c r="M54" s="9">
        <f t="shared" si="17"/>
        <v>190</v>
      </c>
      <c r="N54" s="5">
        <f t="shared" si="12"/>
        <v>11.030741410488245</v>
      </c>
      <c r="O54" s="11">
        <f t="shared" si="16"/>
        <v>151.3417721518987</v>
      </c>
      <c r="P54" s="5">
        <f t="shared" si="13"/>
        <v>62.02531645569621</v>
      </c>
      <c r="Q54" s="9">
        <f t="shared" si="14"/>
        <v>0</v>
      </c>
      <c r="R54" s="9">
        <f t="shared" si="15"/>
        <v>25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153</v>
      </c>
      <c r="M55" s="9">
        <f t="shared" si="17"/>
        <v>190</v>
      </c>
      <c r="N55" s="5">
        <f t="shared" si="12"/>
        <v>0</v>
      </c>
      <c r="O55" s="11">
        <f t="shared" si="16"/>
        <v>151.3417721518987</v>
      </c>
      <c r="P55" s="5">
        <f t="shared" si="13"/>
        <v>62.02531645569621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>
        <v>2</v>
      </c>
      <c r="J56" s="9">
        <f t="shared" si="10"/>
        <v>0</v>
      </c>
      <c r="K56" s="9">
        <f t="shared" si="11"/>
        <v>2</v>
      </c>
      <c r="L56" s="9">
        <f t="shared" si="17"/>
        <v>153</v>
      </c>
      <c r="M56" s="9">
        <f t="shared" si="17"/>
        <v>192</v>
      </c>
      <c r="N56" s="5">
        <f t="shared" si="12"/>
        <v>0.8824593128390597</v>
      </c>
      <c r="O56" s="11">
        <f t="shared" si="16"/>
        <v>152.22423146473776</v>
      </c>
      <c r="P56" s="5">
        <f t="shared" si="13"/>
        <v>62.3869801084991</v>
      </c>
      <c r="Q56" s="9">
        <f t="shared" si="14"/>
        <v>0</v>
      </c>
      <c r="R56" s="9">
        <f t="shared" si="15"/>
        <v>2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153</v>
      </c>
      <c r="M57" s="9">
        <f t="shared" si="17"/>
        <v>192</v>
      </c>
      <c r="N57" s="5">
        <f t="shared" si="12"/>
        <v>0</v>
      </c>
      <c r="O57" s="11">
        <f t="shared" si="16"/>
        <v>152.22423146473776</v>
      </c>
      <c r="P57" s="5">
        <f t="shared" si="13"/>
        <v>62.3869801084991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>
        <v>1</v>
      </c>
      <c r="D58" s="12"/>
      <c r="E58" s="12">
        <v>5</v>
      </c>
      <c r="F58"/>
      <c r="G58">
        <v>1</v>
      </c>
      <c r="H58" s="12">
        <v>1</v>
      </c>
      <c r="I58" s="12">
        <v>5</v>
      </c>
      <c r="J58" s="9">
        <f t="shared" si="10"/>
        <v>4</v>
      </c>
      <c r="K58" s="9">
        <f t="shared" si="11"/>
        <v>5</v>
      </c>
      <c r="L58" s="9">
        <f t="shared" si="17"/>
        <v>157</v>
      </c>
      <c r="M58" s="9">
        <f t="shared" si="17"/>
        <v>197</v>
      </c>
      <c r="N58" s="5">
        <f t="shared" si="12"/>
        <v>3.9710669077757683</v>
      </c>
      <c r="O58" s="11">
        <f t="shared" si="16"/>
        <v>156.19529837251352</v>
      </c>
      <c r="P58" s="5">
        <f t="shared" si="13"/>
        <v>64.01446654611212</v>
      </c>
      <c r="Q58" s="9">
        <f t="shared" si="14"/>
        <v>2</v>
      </c>
      <c r="R58" s="9">
        <f t="shared" si="15"/>
        <v>11</v>
      </c>
    </row>
    <row r="59" spans="1:18" ht="15">
      <c r="A59" s="19">
        <v>32802</v>
      </c>
      <c r="B59"/>
      <c r="C59"/>
      <c r="D59">
        <v>6</v>
      </c>
      <c r="E59">
        <v>6</v>
      </c>
      <c r="F59"/>
      <c r="G59">
        <v>1</v>
      </c>
      <c r="H59">
        <v>6</v>
      </c>
      <c r="I59">
        <v>5</v>
      </c>
      <c r="J59" s="9">
        <f t="shared" si="10"/>
        <v>12</v>
      </c>
      <c r="K59" s="9">
        <f t="shared" si="11"/>
        <v>10</v>
      </c>
      <c r="L59" s="9">
        <f t="shared" si="17"/>
        <v>169</v>
      </c>
      <c r="M59" s="9">
        <f t="shared" si="17"/>
        <v>207</v>
      </c>
      <c r="N59" s="5">
        <f t="shared" si="12"/>
        <v>9.707052441229656</v>
      </c>
      <c r="O59" s="11">
        <f t="shared" si="16"/>
        <v>165.90235081374317</v>
      </c>
      <c r="P59" s="5">
        <f t="shared" si="13"/>
        <v>67.99276672694396</v>
      </c>
      <c r="Q59" s="9">
        <f t="shared" si="14"/>
        <v>1</v>
      </c>
      <c r="R59" s="9">
        <f t="shared" si="15"/>
        <v>23</v>
      </c>
    </row>
    <row r="60" spans="1:18" ht="15">
      <c r="A60" s="19">
        <v>32803</v>
      </c>
      <c r="B60"/>
      <c r="C60"/>
      <c r="D60" t="s">
        <v>71</v>
      </c>
      <c r="E60" t="s">
        <v>71</v>
      </c>
      <c r="F60"/>
      <c r="G60" t="s">
        <v>71</v>
      </c>
      <c r="H60" t="s">
        <v>71</v>
      </c>
      <c r="I60" t="s">
        <v>71</v>
      </c>
      <c r="J60" s="9">
        <f t="shared" si="10"/>
        <v>0</v>
      </c>
      <c r="K60" s="9">
        <f t="shared" si="11"/>
        <v>0</v>
      </c>
      <c r="L60" s="9">
        <f t="shared" si="17"/>
        <v>169</v>
      </c>
      <c r="M60" s="9">
        <f t="shared" si="17"/>
        <v>207</v>
      </c>
      <c r="N60" s="5">
        <f t="shared" si="12"/>
        <v>0</v>
      </c>
      <c r="O60" s="11">
        <f t="shared" si="16"/>
        <v>165.90235081374317</v>
      </c>
      <c r="P60" s="5">
        <f t="shared" si="13"/>
        <v>67.99276672694396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>
        <v>1</v>
      </c>
      <c r="D61">
        <v>3</v>
      </c>
      <c r="E61">
        <v>5</v>
      </c>
      <c r="F61"/>
      <c r="G61"/>
      <c r="H61">
        <v>7</v>
      </c>
      <c r="I61">
        <v>9</v>
      </c>
      <c r="J61" s="9">
        <f t="shared" si="10"/>
        <v>7</v>
      </c>
      <c r="K61" s="9">
        <f t="shared" si="11"/>
        <v>16</v>
      </c>
      <c r="L61" s="9">
        <f t="shared" si="17"/>
        <v>176</v>
      </c>
      <c r="M61" s="9">
        <f t="shared" si="17"/>
        <v>223</v>
      </c>
      <c r="N61" s="5">
        <f t="shared" si="12"/>
        <v>10.148282097649187</v>
      </c>
      <c r="O61" s="11">
        <f t="shared" si="16"/>
        <v>176.05063291139237</v>
      </c>
      <c r="P61" s="5">
        <f t="shared" si="13"/>
        <v>72.15189873417724</v>
      </c>
      <c r="Q61" s="9">
        <f t="shared" si="14"/>
        <v>1</v>
      </c>
      <c r="R61" s="9">
        <f t="shared" si="15"/>
        <v>24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176</v>
      </c>
      <c r="M62" s="9">
        <f t="shared" si="17"/>
        <v>223</v>
      </c>
      <c r="N62" s="5">
        <f t="shared" si="12"/>
        <v>0</v>
      </c>
      <c r="O62" s="11">
        <f t="shared" si="16"/>
        <v>176.05063291139237</v>
      </c>
      <c r="P62" s="5">
        <f t="shared" si="13"/>
        <v>72.15189873417724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>
        <v>4</v>
      </c>
      <c r="E63" s="12">
        <v>7</v>
      </c>
      <c r="F63"/>
      <c r="G63" s="12"/>
      <c r="H63" s="12">
        <v>2</v>
      </c>
      <c r="I63" s="12">
        <v>17</v>
      </c>
      <c r="J63" s="9">
        <f t="shared" si="10"/>
        <v>11</v>
      </c>
      <c r="K63" s="9">
        <f t="shared" si="11"/>
        <v>19</v>
      </c>
      <c r="L63" s="9">
        <f t="shared" si="17"/>
        <v>187</v>
      </c>
      <c r="M63" s="9">
        <f t="shared" si="17"/>
        <v>242</v>
      </c>
      <c r="N63" s="5">
        <f t="shared" si="12"/>
        <v>13.236889692585894</v>
      </c>
      <c r="O63" s="11">
        <f t="shared" si="16"/>
        <v>189.28752260397826</v>
      </c>
      <c r="P63" s="5">
        <f t="shared" si="13"/>
        <v>77.57685352622062</v>
      </c>
      <c r="Q63" s="9">
        <f t="shared" si="14"/>
        <v>0</v>
      </c>
      <c r="R63" s="9">
        <f t="shared" si="15"/>
        <v>30</v>
      </c>
    </row>
    <row r="64" spans="1:18" ht="15">
      <c r="A64" s="19">
        <v>32807</v>
      </c>
      <c r="B64"/>
      <c r="C64"/>
      <c r="D64">
        <v>8</v>
      </c>
      <c r="E64">
        <v>8</v>
      </c>
      <c r="F64"/>
      <c r="G64"/>
      <c r="H64">
        <v>1</v>
      </c>
      <c r="I64">
        <v>5</v>
      </c>
      <c r="J64" s="9">
        <f t="shared" si="10"/>
        <v>16</v>
      </c>
      <c r="K64" s="9">
        <f t="shared" si="11"/>
        <v>6</v>
      </c>
      <c r="L64" s="9">
        <f t="shared" si="17"/>
        <v>203</v>
      </c>
      <c r="M64" s="9">
        <f t="shared" si="17"/>
        <v>248</v>
      </c>
      <c r="N64" s="5">
        <f t="shared" si="12"/>
        <v>9.707052441229656</v>
      </c>
      <c r="O64" s="11">
        <f t="shared" si="16"/>
        <v>198.9945750452079</v>
      </c>
      <c r="P64" s="5">
        <f t="shared" si="13"/>
        <v>81.55515370705244</v>
      </c>
      <c r="Q64" s="9">
        <f t="shared" si="14"/>
        <v>0</v>
      </c>
      <c r="R64" s="9">
        <f t="shared" si="15"/>
        <v>22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203</v>
      </c>
      <c r="M65" s="9">
        <f t="shared" si="18"/>
        <v>248</v>
      </c>
      <c r="N65" s="5">
        <f t="shared" si="12"/>
        <v>0</v>
      </c>
      <c r="O65" s="11">
        <f t="shared" si="16"/>
        <v>198.9945750452079</v>
      </c>
      <c r="P65" s="5">
        <f t="shared" si="13"/>
        <v>81.55515370705244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>
        <v>6</v>
      </c>
      <c r="F66"/>
      <c r="G66" s="12"/>
      <c r="H66" s="12">
        <v>6</v>
      </c>
      <c r="I66" s="12">
        <v>1</v>
      </c>
      <c r="J66" s="9">
        <f t="shared" si="10"/>
        <v>6</v>
      </c>
      <c r="K66" s="9">
        <f t="shared" si="11"/>
        <v>7</v>
      </c>
      <c r="L66" s="9">
        <f t="shared" si="18"/>
        <v>209</v>
      </c>
      <c r="M66" s="9">
        <f t="shared" si="18"/>
        <v>255</v>
      </c>
      <c r="N66" s="5">
        <f t="shared" si="12"/>
        <v>5.735985533453888</v>
      </c>
      <c r="O66" s="11">
        <f t="shared" si="16"/>
        <v>204.7305605786618</v>
      </c>
      <c r="P66" s="5">
        <f t="shared" si="13"/>
        <v>83.90596745027125</v>
      </c>
      <c r="Q66" s="9">
        <f t="shared" si="14"/>
        <v>0</v>
      </c>
      <c r="R66" s="9">
        <f t="shared" si="15"/>
        <v>13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209</v>
      </c>
      <c r="M67" s="9">
        <f t="shared" si="18"/>
        <v>255</v>
      </c>
      <c r="N67" s="5">
        <f t="shared" si="12"/>
        <v>0</v>
      </c>
      <c r="O67" s="11">
        <f t="shared" si="16"/>
        <v>204.7305605786618</v>
      </c>
      <c r="P67" s="5">
        <f t="shared" si="13"/>
        <v>83.90596745027125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2</v>
      </c>
      <c r="F68"/>
      <c r="G68"/>
      <c r="H68">
        <v>2</v>
      </c>
      <c r="I68">
        <v>4</v>
      </c>
      <c r="J68" s="9">
        <f aca="true" t="shared" si="19" ref="J68:J101">-B68-C68+D68+E68</f>
        <v>3</v>
      </c>
      <c r="K68" s="9">
        <f aca="true" t="shared" si="20" ref="K68:K101">-F68-G68+H68+I68</f>
        <v>6</v>
      </c>
      <c r="L68" s="9">
        <f t="shared" si="18"/>
        <v>212</v>
      </c>
      <c r="M68" s="9">
        <f t="shared" si="18"/>
        <v>261</v>
      </c>
      <c r="N68" s="5">
        <f aca="true" t="shared" si="21" ref="N68:N101">(+J68+K68)*($J$103/($J$103+$K$103))</f>
        <v>3.9710669077757683</v>
      </c>
      <c r="O68" s="11">
        <f t="shared" si="16"/>
        <v>208.70162748643756</v>
      </c>
      <c r="P68" s="5">
        <f aca="true" t="shared" si="22" ref="P68:P101">O68*100/$N$103</f>
        <v>85.53345388788428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212</v>
      </c>
      <c r="M69" s="9">
        <f t="shared" si="18"/>
        <v>261</v>
      </c>
      <c r="N69" s="5">
        <f t="shared" si="21"/>
        <v>0</v>
      </c>
      <c r="O69" s="11">
        <f aca="true" t="shared" si="25" ref="O69:O101">O68+N69</f>
        <v>208.70162748643756</v>
      </c>
      <c r="P69" s="5">
        <f t="shared" si="22"/>
        <v>85.53345388788428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/>
      <c r="C70"/>
      <c r="D70" s="12">
        <v>3</v>
      </c>
      <c r="E70" s="12">
        <v>2</v>
      </c>
      <c r="F70" s="12"/>
      <c r="G70"/>
      <c r="H70" s="12"/>
      <c r="I70" s="12">
        <v>5</v>
      </c>
      <c r="J70" s="9">
        <f t="shared" si="19"/>
        <v>5</v>
      </c>
      <c r="K70" s="9">
        <f t="shared" si="20"/>
        <v>5</v>
      </c>
      <c r="L70" s="9">
        <f t="shared" si="18"/>
        <v>217</v>
      </c>
      <c r="M70" s="9">
        <f t="shared" si="18"/>
        <v>266</v>
      </c>
      <c r="N70" s="5">
        <f t="shared" si="21"/>
        <v>4.412296564195298</v>
      </c>
      <c r="O70" s="11">
        <f t="shared" si="25"/>
        <v>213.11392405063285</v>
      </c>
      <c r="P70" s="5">
        <f t="shared" si="22"/>
        <v>87.34177215189874</v>
      </c>
      <c r="Q70" s="9">
        <f t="shared" si="23"/>
        <v>0</v>
      </c>
      <c r="R70" s="9">
        <f t="shared" si="24"/>
        <v>10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217</v>
      </c>
      <c r="M71" s="9">
        <f t="shared" si="18"/>
        <v>266</v>
      </c>
      <c r="N71" s="5">
        <f t="shared" si="21"/>
        <v>0</v>
      </c>
      <c r="O71" s="11">
        <f t="shared" si="25"/>
        <v>213.11392405063285</v>
      </c>
      <c r="P71" s="5">
        <f t="shared" si="22"/>
        <v>87.34177215189874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>
        <v>2</v>
      </c>
      <c r="J72" s="9">
        <f t="shared" si="19"/>
        <v>0</v>
      </c>
      <c r="K72" s="9">
        <f t="shared" si="20"/>
        <v>2</v>
      </c>
      <c r="L72" s="9">
        <f t="shared" si="18"/>
        <v>217</v>
      </c>
      <c r="M72" s="9">
        <f t="shared" si="18"/>
        <v>268</v>
      </c>
      <c r="N72" s="5">
        <f t="shared" si="21"/>
        <v>0.8824593128390597</v>
      </c>
      <c r="O72" s="11">
        <f t="shared" si="25"/>
        <v>213.9963833634719</v>
      </c>
      <c r="P72" s="5">
        <f t="shared" si="22"/>
        <v>87.70343580470163</v>
      </c>
      <c r="Q72" s="9">
        <f t="shared" si="23"/>
        <v>0</v>
      </c>
      <c r="R72" s="9">
        <f t="shared" si="24"/>
        <v>2</v>
      </c>
    </row>
    <row r="73" spans="1:18" ht="15">
      <c r="A73" s="19">
        <v>32816</v>
      </c>
      <c r="B73"/>
      <c r="C73">
        <v>1</v>
      </c>
      <c r="D73">
        <v>2</v>
      </c>
      <c r="E73" s="12">
        <v>1</v>
      </c>
      <c r="F73"/>
      <c r="G73"/>
      <c r="H73"/>
      <c r="I73" s="12"/>
      <c r="J73" s="9">
        <f t="shared" si="19"/>
        <v>2</v>
      </c>
      <c r="K73" s="9">
        <f t="shared" si="20"/>
        <v>0</v>
      </c>
      <c r="L73" s="9">
        <f t="shared" si="18"/>
        <v>219</v>
      </c>
      <c r="M73" s="9">
        <f t="shared" si="18"/>
        <v>268</v>
      </c>
      <c r="N73" s="5">
        <f t="shared" si="21"/>
        <v>0.8824593128390597</v>
      </c>
      <c r="O73" s="11">
        <f t="shared" si="25"/>
        <v>214.87884267631094</v>
      </c>
      <c r="P73" s="5">
        <f t="shared" si="22"/>
        <v>88.0650994575045</v>
      </c>
      <c r="Q73" s="9">
        <f t="shared" si="23"/>
        <v>1</v>
      </c>
      <c r="R73" s="9">
        <f t="shared" si="24"/>
        <v>3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219</v>
      </c>
      <c r="M74" s="9">
        <f t="shared" si="18"/>
        <v>268</v>
      </c>
      <c r="N74" s="5">
        <f t="shared" si="21"/>
        <v>0</v>
      </c>
      <c r="O74" s="11">
        <f t="shared" si="25"/>
        <v>214.87884267631094</v>
      </c>
      <c r="P74" s="5">
        <f t="shared" si="22"/>
        <v>88.0650994575045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219</v>
      </c>
      <c r="M75" s="9">
        <f t="shared" si="18"/>
        <v>268</v>
      </c>
      <c r="N75" s="5">
        <f t="shared" si="21"/>
        <v>0</v>
      </c>
      <c r="O75" s="11">
        <f t="shared" si="25"/>
        <v>214.87884267631094</v>
      </c>
      <c r="P75" s="5">
        <f t="shared" si="22"/>
        <v>88.0650994575045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219</v>
      </c>
      <c r="M76" s="9">
        <f t="shared" si="18"/>
        <v>268</v>
      </c>
      <c r="N76" s="5">
        <f t="shared" si="21"/>
        <v>0</v>
      </c>
      <c r="O76" s="11">
        <f t="shared" si="25"/>
        <v>214.87884267631094</v>
      </c>
      <c r="P76" s="5">
        <f t="shared" si="22"/>
        <v>88.0650994575045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219</v>
      </c>
      <c r="M77" s="9">
        <f t="shared" si="18"/>
        <v>268</v>
      </c>
      <c r="N77" s="5">
        <f t="shared" si="21"/>
        <v>0</v>
      </c>
      <c r="O77" s="11">
        <f t="shared" si="25"/>
        <v>214.87884267631094</v>
      </c>
      <c r="P77" s="5">
        <f t="shared" si="22"/>
        <v>88.0650994575045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219</v>
      </c>
      <c r="M78" s="9">
        <f t="shared" si="18"/>
        <v>268</v>
      </c>
      <c r="N78" s="5">
        <f t="shared" si="21"/>
        <v>0</v>
      </c>
      <c r="O78" s="11">
        <f t="shared" si="25"/>
        <v>214.87884267631094</v>
      </c>
      <c r="P78" s="5">
        <f t="shared" si="22"/>
        <v>88.0650994575045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>
        <v>2</v>
      </c>
      <c r="F79"/>
      <c r="G79"/>
      <c r="H79">
        <v>1</v>
      </c>
      <c r="I79">
        <v>2</v>
      </c>
      <c r="J79" s="9">
        <f t="shared" si="19"/>
        <v>2</v>
      </c>
      <c r="K79" s="9">
        <f t="shared" si="20"/>
        <v>3</v>
      </c>
      <c r="L79" s="9">
        <f t="shared" si="18"/>
        <v>221</v>
      </c>
      <c r="M79" s="9">
        <f t="shared" si="18"/>
        <v>271</v>
      </c>
      <c r="N79" s="5">
        <f t="shared" si="21"/>
        <v>2.206148282097649</v>
      </c>
      <c r="O79" s="11">
        <f t="shared" si="25"/>
        <v>217.08499095840858</v>
      </c>
      <c r="P79" s="5">
        <f t="shared" si="22"/>
        <v>88.96925858951175</v>
      </c>
      <c r="Q79" s="9">
        <f t="shared" si="23"/>
        <v>0</v>
      </c>
      <c r="R79" s="9">
        <f t="shared" si="24"/>
        <v>5</v>
      </c>
    </row>
    <row r="80" spans="1:18" ht="15">
      <c r="A80" s="19">
        <v>32823</v>
      </c>
      <c r="B80"/>
      <c r="C80"/>
      <c r="D80"/>
      <c r="E80">
        <v>2</v>
      </c>
      <c r="F80"/>
      <c r="G80"/>
      <c r="H80">
        <v>1</v>
      </c>
      <c r="I80">
        <v>1</v>
      </c>
      <c r="J80" s="9">
        <f t="shared" si="19"/>
        <v>2</v>
      </c>
      <c r="K80" s="9">
        <f t="shared" si="20"/>
        <v>2</v>
      </c>
      <c r="L80" s="9">
        <f t="shared" si="18"/>
        <v>223</v>
      </c>
      <c r="M80" s="9">
        <f t="shared" si="18"/>
        <v>273</v>
      </c>
      <c r="N80" s="5">
        <f t="shared" si="21"/>
        <v>1.7649186256781193</v>
      </c>
      <c r="O80" s="11">
        <f t="shared" si="25"/>
        <v>218.8499095840867</v>
      </c>
      <c r="P80" s="5">
        <f t="shared" si="22"/>
        <v>89.69258589511753</v>
      </c>
      <c r="Q80" s="9">
        <f t="shared" si="23"/>
        <v>0</v>
      </c>
      <c r="R80" s="9">
        <f t="shared" si="24"/>
        <v>4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223</v>
      </c>
      <c r="M81" s="9">
        <f t="shared" si="18"/>
        <v>273</v>
      </c>
      <c r="N81" s="5">
        <f t="shared" si="21"/>
        <v>0</v>
      </c>
      <c r="O81" s="11">
        <f t="shared" si="25"/>
        <v>218.8499095840867</v>
      </c>
      <c r="P81" s="5">
        <f t="shared" si="22"/>
        <v>89.69258589511753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223</v>
      </c>
      <c r="M82" s="9">
        <f t="shared" si="18"/>
        <v>273</v>
      </c>
      <c r="N82" s="5">
        <f t="shared" si="21"/>
        <v>0</v>
      </c>
      <c r="O82" s="11">
        <f t="shared" si="25"/>
        <v>218.8499095840867</v>
      </c>
      <c r="P82" s="5">
        <f t="shared" si="22"/>
        <v>89.69258589511753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223</v>
      </c>
      <c r="M83" s="9">
        <f t="shared" si="18"/>
        <v>273</v>
      </c>
      <c r="N83" s="5">
        <f t="shared" si="21"/>
        <v>0</v>
      </c>
      <c r="O83" s="11">
        <f t="shared" si="25"/>
        <v>218.8499095840867</v>
      </c>
      <c r="P83" s="5">
        <f t="shared" si="22"/>
        <v>89.69258589511753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223</v>
      </c>
      <c r="M84" s="9">
        <f t="shared" si="18"/>
        <v>273</v>
      </c>
      <c r="N84" s="5">
        <f t="shared" si="21"/>
        <v>0</v>
      </c>
      <c r="O84" s="11">
        <f t="shared" si="25"/>
        <v>218.8499095840867</v>
      </c>
      <c r="P84" s="5">
        <f t="shared" si="22"/>
        <v>89.69258589511753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223</v>
      </c>
      <c r="M85" s="9">
        <f t="shared" si="26"/>
        <v>273</v>
      </c>
      <c r="N85" s="5">
        <f t="shared" si="21"/>
        <v>0</v>
      </c>
      <c r="O85" s="11">
        <f t="shared" si="25"/>
        <v>218.8499095840867</v>
      </c>
      <c r="P85" s="5">
        <f t="shared" si="22"/>
        <v>89.69258589511753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223</v>
      </c>
      <c r="M86" s="9">
        <f t="shared" si="26"/>
        <v>273</v>
      </c>
      <c r="N86" s="5">
        <f t="shared" si="21"/>
        <v>0</v>
      </c>
      <c r="O86" s="11">
        <f t="shared" si="25"/>
        <v>218.8499095840867</v>
      </c>
      <c r="P86" s="5">
        <f t="shared" si="22"/>
        <v>89.69258589511753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6</v>
      </c>
      <c r="E87" s="12">
        <v>9</v>
      </c>
      <c r="F87" s="12">
        <v>1</v>
      </c>
      <c r="G87" s="12"/>
      <c r="H87" s="12">
        <v>16</v>
      </c>
      <c r="I87" s="12">
        <v>11</v>
      </c>
      <c r="J87" s="9">
        <f t="shared" si="19"/>
        <v>15</v>
      </c>
      <c r="K87" s="9">
        <f t="shared" si="20"/>
        <v>26</v>
      </c>
      <c r="L87" s="9">
        <f t="shared" si="26"/>
        <v>238</v>
      </c>
      <c r="M87" s="9">
        <f t="shared" si="26"/>
        <v>299</v>
      </c>
      <c r="N87" s="5">
        <f t="shared" si="21"/>
        <v>18.090415913200722</v>
      </c>
      <c r="O87" s="11">
        <f t="shared" si="25"/>
        <v>236.94032549728743</v>
      </c>
      <c r="P87" s="5">
        <f t="shared" si="22"/>
        <v>97.10669077757686</v>
      </c>
      <c r="Q87" s="9">
        <f t="shared" si="23"/>
        <v>1</v>
      </c>
      <c r="R87" s="9">
        <f t="shared" si="24"/>
        <v>42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238</v>
      </c>
      <c r="M88" s="9">
        <f t="shared" si="26"/>
        <v>299</v>
      </c>
      <c r="N88" s="5">
        <f t="shared" si="21"/>
        <v>0</v>
      </c>
      <c r="O88" s="11">
        <f t="shared" si="25"/>
        <v>236.94032549728743</v>
      </c>
      <c r="P88" s="5">
        <f t="shared" si="22"/>
        <v>97.10669077757686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238</v>
      </c>
      <c r="M89" s="9">
        <f t="shared" si="26"/>
        <v>299</v>
      </c>
      <c r="N89" s="5">
        <f t="shared" si="21"/>
        <v>0</v>
      </c>
      <c r="O89" s="11">
        <f t="shared" si="25"/>
        <v>236.94032549728743</v>
      </c>
      <c r="P89" s="5">
        <f t="shared" si="22"/>
        <v>97.10669077757686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>
        <v>2</v>
      </c>
      <c r="E90">
        <v>1</v>
      </c>
      <c r="F90"/>
      <c r="G90"/>
      <c r="H90">
        <v>3</v>
      </c>
      <c r="I90">
        <v>2</v>
      </c>
      <c r="J90" s="9">
        <f t="shared" si="19"/>
        <v>3</v>
      </c>
      <c r="K90" s="9">
        <f t="shared" si="20"/>
        <v>5</v>
      </c>
      <c r="L90" s="9">
        <f t="shared" si="26"/>
        <v>241</v>
      </c>
      <c r="M90" s="9">
        <f t="shared" si="26"/>
        <v>304</v>
      </c>
      <c r="N90" s="5">
        <f t="shared" si="21"/>
        <v>3.5298372513562386</v>
      </c>
      <c r="O90" s="11">
        <f t="shared" si="25"/>
        <v>240.47016274864367</v>
      </c>
      <c r="P90" s="5">
        <f t="shared" si="22"/>
        <v>98.55334538878843</v>
      </c>
      <c r="Q90" s="9">
        <f t="shared" si="23"/>
        <v>0</v>
      </c>
      <c r="R90" s="9">
        <f t="shared" si="24"/>
        <v>8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241</v>
      </c>
      <c r="M91" s="9">
        <f t="shared" si="26"/>
        <v>304</v>
      </c>
      <c r="N91" s="5">
        <f t="shared" si="21"/>
        <v>0</v>
      </c>
      <c r="O91" s="11">
        <f t="shared" si="25"/>
        <v>240.47016274864367</v>
      </c>
      <c r="P91" s="5">
        <f t="shared" si="22"/>
        <v>98.55334538878843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241</v>
      </c>
      <c r="M92" s="9">
        <f t="shared" si="26"/>
        <v>304</v>
      </c>
      <c r="N92" s="5">
        <f t="shared" si="21"/>
        <v>0</v>
      </c>
      <c r="O92" s="11">
        <f t="shared" si="25"/>
        <v>240.47016274864367</v>
      </c>
      <c r="P92" s="5">
        <f t="shared" si="22"/>
        <v>98.55334538878843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241</v>
      </c>
      <c r="M93" s="9">
        <f t="shared" si="26"/>
        <v>304</v>
      </c>
      <c r="N93" s="5">
        <f t="shared" si="21"/>
        <v>0</v>
      </c>
      <c r="O93" s="11">
        <f t="shared" si="25"/>
        <v>240.47016274864367</v>
      </c>
      <c r="P93" s="5">
        <f t="shared" si="22"/>
        <v>98.55334538878843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>
        <v>1</v>
      </c>
      <c r="D94" s="12">
        <v>1</v>
      </c>
      <c r="E94" s="12">
        <v>3</v>
      </c>
      <c r="F94"/>
      <c r="G94"/>
      <c r="H94" s="12">
        <v>1</v>
      </c>
      <c r="I94" s="12">
        <v>1</v>
      </c>
      <c r="J94" s="9">
        <f t="shared" si="19"/>
        <v>3</v>
      </c>
      <c r="K94" s="9">
        <f t="shared" si="20"/>
        <v>2</v>
      </c>
      <c r="L94" s="9">
        <f t="shared" si="26"/>
        <v>244</v>
      </c>
      <c r="M94" s="9">
        <f t="shared" si="26"/>
        <v>306</v>
      </c>
      <c r="N94" s="5">
        <f t="shared" si="21"/>
        <v>2.206148282097649</v>
      </c>
      <c r="O94" s="11">
        <f t="shared" si="25"/>
        <v>242.67631103074132</v>
      </c>
      <c r="P94" s="5">
        <f t="shared" si="22"/>
        <v>99.45750452079565</v>
      </c>
      <c r="Q94" s="9">
        <f t="shared" si="23"/>
        <v>1</v>
      </c>
      <c r="R94" s="9">
        <f t="shared" si="24"/>
        <v>6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244</v>
      </c>
      <c r="M95" s="9">
        <f t="shared" si="26"/>
        <v>306</v>
      </c>
      <c r="N95" s="5">
        <f t="shared" si="21"/>
        <v>0</v>
      </c>
      <c r="O95" s="11">
        <f t="shared" si="25"/>
        <v>242.67631103074132</v>
      </c>
      <c r="P95" s="5">
        <f t="shared" si="22"/>
        <v>99.45750452079565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244</v>
      </c>
      <c r="M96" s="9">
        <f t="shared" si="26"/>
        <v>306</v>
      </c>
      <c r="N96" s="5">
        <f t="shared" si="21"/>
        <v>0</v>
      </c>
      <c r="O96" s="11">
        <f t="shared" si="25"/>
        <v>242.67631103074132</v>
      </c>
      <c r="P96" s="5">
        <f t="shared" si="22"/>
        <v>99.45750452079565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244</v>
      </c>
      <c r="M97" s="9">
        <f t="shared" si="26"/>
        <v>306</v>
      </c>
      <c r="N97" s="5">
        <f t="shared" si="21"/>
        <v>0</v>
      </c>
      <c r="O97" s="11">
        <f t="shared" si="25"/>
        <v>242.67631103074132</v>
      </c>
      <c r="P97" s="5">
        <f t="shared" si="22"/>
        <v>99.45750452079565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244</v>
      </c>
      <c r="M98" s="9">
        <f t="shared" si="26"/>
        <v>306</v>
      </c>
      <c r="N98" s="5">
        <f t="shared" si="21"/>
        <v>0</v>
      </c>
      <c r="O98" s="11">
        <f t="shared" si="25"/>
        <v>242.67631103074132</v>
      </c>
      <c r="P98" s="5">
        <f t="shared" si="22"/>
        <v>99.45750452079565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>
        <v>3</v>
      </c>
      <c r="J99" s="9">
        <f t="shared" si="19"/>
        <v>0</v>
      </c>
      <c r="K99" s="9">
        <f t="shared" si="20"/>
        <v>3</v>
      </c>
      <c r="L99" s="9">
        <f t="shared" si="26"/>
        <v>244</v>
      </c>
      <c r="M99" s="9">
        <f t="shared" si="26"/>
        <v>309</v>
      </c>
      <c r="N99" s="5">
        <f t="shared" si="21"/>
        <v>1.3236889692585896</v>
      </c>
      <c r="O99" s="11">
        <f t="shared" si="25"/>
        <v>243.99999999999991</v>
      </c>
      <c r="P99" s="5">
        <f t="shared" si="22"/>
        <v>100</v>
      </c>
      <c r="Q99" s="9">
        <f t="shared" si="23"/>
        <v>0</v>
      </c>
      <c r="R99" s="9">
        <f t="shared" si="24"/>
        <v>3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244</v>
      </c>
      <c r="M100" s="9">
        <f t="shared" si="26"/>
        <v>309</v>
      </c>
      <c r="N100" s="5">
        <f t="shared" si="21"/>
        <v>0</v>
      </c>
      <c r="O100" s="11">
        <f t="shared" si="25"/>
        <v>243.99999999999991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244</v>
      </c>
      <c r="M101" s="9">
        <f t="shared" si="26"/>
        <v>309</v>
      </c>
      <c r="N101" s="5">
        <f t="shared" si="21"/>
        <v>0</v>
      </c>
      <c r="O101" s="11">
        <f t="shared" si="25"/>
        <v>243.99999999999991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5</v>
      </c>
      <c r="C103" s="9">
        <f t="shared" si="27"/>
        <v>16</v>
      </c>
      <c r="D103" s="9">
        <f t="shared" si="27"/>
        <v>87</v>
      </c>
      <c r="E103" s="9">
        <f t="shared" si="27"/>
        <v>178</v>
      </c>
      <c r="F103" s="9">
        <f t="shared" si="27"/>
        <v>1</v>
      </c>
      <c r="G103" s="9">
        <f t="shared" si="27"/>
        <v>7</v>
      </c>
      <c r="H103" s="9">
        <f t="shared" si="27"/>
        <v>97</v>
      </c>
      <c r="I103" s="9">
        <f t="shared" si="27"/>
        <v>220</v>
      </c>
      <c r="J103" s="9">
        <f t="shared" si="27"/>
        <v>244</v>
      </c>
      <c r="K103" s="9">
        <f t="shared" si="27"/>
        <v>309</v>
      </c>
      <c r="N103" s="5">
        <f>SUM(N4:N101)</f>
        <v>243.99999999999991</v>
      </c>
      <c r="Q103" s="11">
        <f>SUM(Q4:Q101)</f>
        <v>29</v>
      </c>
      <c r="R103" s="11">
        <f>SUM(R4:R101)</f>
        <v>582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Y1">
      <selection activeCell="E11" sqref="E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822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</v>
      </c>
      <c r="AA4" s="5">
        <f aca="true" t="shared" si="5" ref="AA4:AA17">Z4*100/$Z$18</f>
        <v>2.2535211267605635</v>
      </c>
      <c r="AB4" s="11">
        <f>SUM(Q4:Q10)+SUM(R4:R10)</f>
        <v>40</v>
      </c>
      <c r="AC4" s="11">
        <f>100*SUM(R4:R10)/AB4</f>
        <v>70</v>
      </c>
    </row>
    <row r="5" spans="1:29" ht="15">
      <c r="A5" s="19">
        <v>32748</v>
      </c>
      <c r="B5" s="12">
        <v>2</v>
      </c>
      <c r="C5"/>
      <c r="D5" s="12">
        <v>2</v>
      </c>
      <c r="E5" s="12">
        <v>2</v>
      </c>
      <c r="F5" s="12">
        <v>2</v>
      </c>
      <c r="G5"/>
      <c r="H5" s="12">
        <v>2</v>
      </c>
      <c r="I5" s="12">
        <v>2</v>
      </c>
      <c r="J5" s="9">
        <f aca="true" t="shared" si="6" ref="J5:J20">-B5-C5+D5+E5</f>
        <v>2</v>
      </c>
      <c r="K5" s="9">
        <f t="shared" si="0"/>
        <v>2</v>
      </c>
      <c r="L5" s="9">
        <f aca="true" t="shared" si="7" ref="L5:M24">L4+J5</f>
        <v>2</v>
      </c>
      <c r="M5" s="9">
        <f t="shared" si="7"/>
        <v>2</v>
      </c>
      <c r="N5" s="5">
        <f t="shared" si="1"/>
        <v>2</v>
      </c>
      <c r="O5" s="11">
        <f aca="true" t="shared" si="8" ref="O5:O36">O4+N5</f>
        <v>2</v>
      </c>
      <c r="P5" s="5">
        <f t="shared" si="2"/>
        <v>0.5633802816901409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766</v>
      </c>
      <c r="W5"/>
      <c r="X5"/>
      <c r="Y5" s="1" t="s">
        <v>39</v>
      </c>
      <c r="Z5" s="11">
        <f>SUM(N11:N17)</f>
        <v>75</v>
      </c>
      <c r="AA5" s="5">
        <f t="shared" si="5"/>
        <v>21.12676056338028</v>
      </c>
      <c r="AB5" s="11">
        <f>SUM(Q11:Q17)+SUM(R11:R17)</f>
        <v>162</v>
      </c>
      <c r="AC5" s="11">
        <f>100*SUM(R11:R17)/AB5</f>
        <v>96.29629629629629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2</v>
      </c>
      <c r="N6" s="5">
        <f t="shared" si="1"/>
        <v>0</v>
      </c>
      <c r="O6" s="11">
        <f t="shared" si="8"/>
        <v>2</v>
      </c>
      <c r="P6" s="5">
        <f t="shared" si="2"/>
        <v>0.5633802816901409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56</v>
      </c>
      <c r="W6"/>
      <c r="X6" s="1" t="s">
        <v>41</v>
      </c>
      <c r="Z6" s="11">
        <f>SUM(N18:N24)</f>
        <v>30</v>
      </c>
      <c r="AA6" s="5">
        <f t="shared" si="5"/>
        <v>8.450704225352112</v>
      </c>
      <c r="AB6" s="11">
        <f>SUM(Q18:Q24)+SUM(R18:R24)</f>
        <v>80</v>
      </c>
      <c r="AC6" s="11">
        <f>100*SUM(R18:R24)/AB6</f>
        <v>87.5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2</v>
      </c>
      <c r="N7" s="5">
        <f t="shared" si="1"/>
        <v>0</v>
      </c>
      <c r="O7" s="11">
        <f t="shared" si="8"/>
        <v>2</v>
      </c>
      <c r="P7" s="5">
        <f t="shared" si="2"/>
        <v>0.5633802816901409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93.18734793187348</v>
      </c>
      <c r="W7"/>
      <c r="Y7" s="1" t="s">
        <v>43</v>
      </c>
      <c r="Z7" s="11">
        <f>SUM(N25:N31)</f>
        <v>28</v>
      </c>
      <c r="AA7" s="5">
        <f t="shared" si="5"/>
        <v>7.887323943661972</v>
      </c>
      <c r="AB7" s="11">
        <f>SUM(Q25:Q31)+SUM(R25:R31)</f>
        <v>64</v>
      </c>
      <c r="AC7" s="11">
        <f>100*SUM(R25:R31)/AB7</f>
        <v>93.75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2</v>
      </c>
      <c r="N8" s="5">
        <f t="shared" si="1"/>
        <v>0</v>
      </c>
      <c r="O8" s="11">
        <f t="shared" si="8"/>
        <v>2</v>
      </c>
      <c r="P8" s="5">
        <f t="shared" si="2"/>
        <v>0.5633802816901409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24</v>
      </c>
      <c r="AA8" s="5">
        <f t="shared" si="5"/>
        <v>6.76056338028169</v>
      </c>
      <c r="AB8" s="11">
        <f>SUM(Q32:Q38)+SUM(R32:R38)</f>
        <v>48</v>
      </c>
      <c r="AC8" s="11">
        <f>100*SUM(R32:R38)/AB8</f>
        <v>100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2</v>
      </c>
      <c r="M9" s="9">
        <f t="shared" si="7"/>
        <v>2</v>
      </c>
      <c r="N9" s="5">
        <f t="shared" si="1"/>
        <v>0</v>
      </c>
      <c r="O9" s="11">
        <f t="shared" si="8"/>
        <v>2</v>
      </c>
      <c r="P9" s="5">
        <f t="shared" si="2"/>
        <v>0.5633802816901409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6</v>
      </c>
      <c r="AA9" s="5">
        <f t="shared" si="5"/>
        <v>1.6901408450704225</v>
      </c>
      <c r="AB9" s="11">
        <f>SUM(Q39:Q45)+SUM(R39:R45)</f>
        <v>12</v>
      </c>
      <c r="AC9" s="11">
        <f>100*SUM(R39:R45)/AB9</f>
        <v>100</v>
      </c>
    </row>
    <row r="10" spans="1:29" ht="15">
      <c r="A10" s="19">
        <v>32753</v>
      </c>
      <c r="B10" s="12">
        <v>3</v>
      </c>
      <c r="C10" s="12">
        <v>1</v>
      </c>
      <c r="D10" s="12">
        <v>8</v>
      </c>
      <c r="E10" s="12">
        <v>2</v>
      </c>
      <c r="F10" s="12">
        <v>3</v>
      </c>
      <c r="G10" s="12">
        <v>1</v>
      </c>
      <c r="H10" s="12">
        <v>8</v>
      </c>
      <c r="I10" s="12">
        <v>2</v>
      </c>
      <c r="J10" s="9">
        <f t="shared" si="6"/>
        <v>6</v>
      </c>
      <c r="K10" s="9">
        <f t="shared" si="0"/>
        <v>6</v>
      </c>
      <c r="L10" s="9">
        <f t="shared" si="7"/>
        <v>8</v>
      </c>
      <c r="M10" s="9">
        <f t="shared" si="7"/>
        <v>8</v>
      </c>
      <c r="N10" s="5">
        <f t="shared" si="1"/>
        <v>6</v>
      </c>
      <c r="O10" s="11">
        <f t="shared" si="8"/>
        <v>8</v>
      </c>
      <c r="P10" s="5">
        <f t="shared" si="2"/>
        <v>2.2535211267605635</v>
      </c>
      <c r="Q10" s="9">
        <f t="shared" si="3"/>
        <v>8</v>
      </c>
      <c r="R10" s="9">
        <f t="shared" si="4"/>
        <v>20</v>
      </c>
      <c r="U10" s="8" t="s">
        <v>4</v>
      </c>
      <c r="V10" s="5">
        <f>100*(+E103/(E103+D103))</f>
        <v>51.697127937336816</v>
      </c>
      <c r="W10"/>
      <c r="X10" s="8" t="s">
        <v>47</v>
      </c>
      <c r="Z10" s="11">
        <f>SUM(N46:N52)</f>
        <v>54</v>
      </c>
      <c r="AA10" s="5">
        <f t="shared" si="5"/>
        <v>15.211267605633802</v>
      </c>
      <c r="AB10" s="11">
        <f>SUM(Q46:Q52)+SUM(R46:R52)</f>
        <v>112</v>
      </c>
      <c r="AC10" s="11">
        <f>100*SUM(R46:R52)/AB10</f>
        <v>98.21428571428571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8</v>
      </c>
      <c r="M11" s="9">
        <f t="shared" si="7"/>
        <v>8</v>
      </c>
      <c r="N11" s="5">
        <f t="shared" si="1"/>
        <v>0</v>
      </c>
      <c r="O11" s="11">
        <f t="shared" si="8"/>
        <v>8</v>
      </c>
      <c r="P11" s="5">
        <f t="shared" si="2"/>
        <v>2.2535211267605635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>
        <f>100*(+I103/(I103+H103))</f>
        <v>51.697127937336816</v>
      </c>
      <c r="W11"/>
      <c r="Y11" s="8" t="s">
        <v>49</v>
      </c>
      <c r="Z11" s="11">
        <f>SUM(N53:N59)</f>
        <v>67</v>
      </c>
      <c r="AA11" s="5">
        <f t="shared" si="5"/>
        <v>18.87323943661972</v>
      </c>
      <c r="AB11" s="11">
        <f>SUM(Q53:Q59)+SUM(R53:R59)</f>
        <v>134</v>
      </c>
      <c r="AC11" s="11">
        <f>100*SUM(R53:R59)/AB11</f>
        <v>100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8</v>
      </c>
      <c r="M12" s="9">
        <f t="shared" si="7"/>
        <v>8</v>
      </c>
      <c r="N12" s="5">
        <f t="shared" si="1"/>
        <v>0</v>
      </c>
      <c r="O12" s="11">
        <f t="shared" si="8"/>
        <v>8</v>
      </c>
      <c r="P12" s="5">
        <f t="shared" si="2"/>
        <v>2.2535211267605635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51.697127937336816</v>
      </c>
      <c r="W12"/>
      <c r="X12" s="8" t="s">
        <v>51</v>
      </c>
      <c r="Z12" s="11">
        <f>SUM(N60:N66)</f>
        <v>13</v>
      </c>
      <c r="AA12" s="5">
        <f t="shared" si="5"/>
        <v>3.6619718309859155</v>
      </c>
      <c r="AB12" s="11">
        <f>SUM(Q60:Q66)+SUM(R60:R66)</f>
        <v>38</v>
      </c>
      <c r="AC12" s="11">
        <f>100*SUM(R60:R66)/AB12</f>
        <v>84.21052631578948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8</v>
      </c>
      <c r="M13" s="9">
        <f t="shared" si="7"/>
        <v>8</v>
      </c>
      <c r="N13" s="5">
        <f t="shared" si="1"/>
        <v>0</v>
      </c>
      <c r="O13" s="11">
        <f t="shared" si="8"/>
        <v>8</v>
      </c>
      <c r="P13" s="5">
        <f t="shared" si="2"/>
        <v>2.2535211267605635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2.816901408450704</v>
      </c>
      <c r="AB13" s="11">
        <f>SUM(Q67:Q73)+SUM(R67:R73)</f>
        <v>24</v>
      </c>
      <c r="AC13" s="11">
        <f>100*SUM(R67:R73)/AB13</f>
        <v>91.66666666666667</v>
      </c>
    </row>
    <row r="14" spans="1:29" ht="15">
      <c r="A14" s="19">
        <v>32757</v>
      </c>
      <c r="B14" s="12">
        <v>1</v>
      </c>
      <c r="C14" s="12">
        <v>1</v>
      </c>
      <c r="D14" s="12">
        <v>19</v>
      </c>
      <c r="E14" s="12">
        <v>22</v>
      </c>
      <c r="F14" s="12">
        <v>1</v>
      </c>
      <c r="G14" s="12">
        <v>1</v>
      </c>
      <c r="H14" s="12">
        <v>19</v>
      </c>
      <c r="I14" s="12">
        <v>22</v>
      </c>
      <c r="J14" s="9">
        <f t="shared" si="6"/>
        <v>39</v>
      </c>
      <c r="K14" s="9">
        <f t="shared" si="0"/>
        <v>39</v>
      </c>
      <c r="L14" s="9">
        <f t="shared" si="7"/>
        <v>47</v>
      </c>
      <c r="M14" s="9">
        <f t="shared" si="7"/>
        <v>47</v>
      </c>
      <c r="N14" s="5">
        <f t="shared" si="1"/>
        <v>39</v>
      </c>
      <c r="O14" s="11">
        <f t="shared" si="8"/>
        <v>47</v>
      </c>
      <c r="P14" s="5">
        <f t="shared" si="2"/>
        <v>13.23943661971831</v>
      </c>
      <c r="Q14" s="9">
        <f t="shared" si="3"/>
        <v>4</v>
      </c>
      <c r="R14" s="9">
        <f t="shared" si="4"/>
        <v>82</v>
      </c>
      <c r="T14" s="8"/>
      <c r="W14"/>
      <c r="X14" s="8" t="s">
        <v>53</v>
      </c>
      <c r="Z14" s="11">
        <f>SUM(N74:N80)</f>
        <v>1</v>
      </c>
      <c r="AA14" s="5">
        <f t="shared" si="5"/>
        <v>0.28169014084507044</v>
      </c>
      <c r="AB14" s="11">
        <f>SUM(Q74:Q80)+SUM(R74:R80)</f>
        <v>6</v>
      </c>
      <c r="AC14" s="11">
        <f>100*SUM(R74:R80)/AB14</f>
        <v>66.66666666666667</v>
      </c>
    </row>
    <row r="15" spans="1:29" ht="15">
      <c r="A15" s="19">
        <v>32758</v>
      </c>
      <c r="B15"/>
      <c r="C15"/>
      <c r="D15" s="12">
        <v>4</v>
      </c>
      <c r="E15" s="12">
        <v>18</v>
      </c>
      <c r="F15"/>
      <c r="G15"/>
      <c r="H15" s="12">
        <v>4</v>
      </c>
      <c r="I15" s="12">
        <v>18</v>
      </c>
      <c r="J15" s="9">
        <f t="shared" si="6"/>
        <v>22</v>
      </c>
      <c r="K15" s="9">
        <f t="shared" si="0"/>
        <v>22</v>
      </c>
      <c r="L15" s="9">
        <f t="shared" si="7"/>
        <v>69</v>
      </c>
      <c r="M15" s="9">
        <f t="shared" si="7"/>
        <v>69</v>
      </c>
      <c r="N15" s="5">
        <f t="shared" si="1"/>
        <v>22</v>
      </c>
      <c r="O15" s="11">
        <f t="shared" si="8"/>
        <v>69</v>
      </c>
      <c r="P15" s="5">
        <f t="shared" si="2"/>
        <v>19.43661971830986</v>
      </c>
      <c r="Q15" s="9">
        <f t="shared" si="3"/>
        <v>0</v>
      </c>
      <c r="R15" s="9">
        <f t="shared" si="4"/>
        <v>44</v>
      </c>
      <c r="T15" s="8"/>
      <c r="W15"/>
      <c r="Y15" s="8" t="s">
        <v>54</v>
      </c>
      <c r="Z15" s="11">
        <f>SUM(N81:N87)</f>
        <v>35</v>
      </c>
      <c r="AA15" s="5">
        <f t="shared" si="5"/>
        <v>9.859154929577464</v>
      </c>
      <c r="AB15" s="11">
        <f>SUM(Q81:Q87)+SUM(R81:R87)</f>
        <v>90</v>
      </c>
      <c r="AC15" s="11">
        <f>100*SUM(R81:R87)/AB15</f>
        <v>88.88888888888889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69</v>
      </c>
      <c r="M16" s="9">
        <f t="shared" si="7"/>
        <v>69</v>
      </c>
      <c r="N16" s="5">
        <f t="shared" si="1"/>
        <v>0</v>
      </c>
      <c r="O16" s="11">
        <f t="shared" si="8"/>
        <v>69</v>
      </c>
      <c r="P16" s="5">
        <f t="shared" si="2"/>
        <v>19.43661971830986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2</v>
      </c>
      <c r="AA16" s="5">
        <f t="shared" si="5"/>
        <v>0.5633802816901409</v>
      </c>
      <c r="AB16" s="11">
        <f>SUM(Q88:Q94)+SUM(R88:R94)</f>
        <v>4</v>
      </c>
      <c r="AC16" s="11">
        <f>100*SUM(R88:R94)/AB16</f>
        <v>100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11</v>
      </c>
      <c r="F17" s="12">
        <v>1</v>
      </c>
      <c r="G17"/>
      <c r="H17" s="12">
        <v>4</v>
      </c>
      <c r="I17" s="12">
        <v>11</v>
      </c>
      <c r="J17" s="9">
        <f t="shared" si="6"/>
        <v>14</v>
      </c>
      <c r="K17" s="9">
        <f t="shared" si="0"/>
        <v>14</v>
      </c>
      <c r="L17" s="9">
        <f t="shared" si="7"/>
        <v>83</v>
      </c>
      <c r="M17" s="9">
        <f t="shared" si="7"/>
        <v>83</v>
      </c>
      <c r="N17" s="5">
        <f t="shared" si="1"/>
        <v>14</v>
      </c>
      <c r="O17" s="11">
        <f t="shared" si="8"/>
        <v>83</v>
      </c>
      <c r="P17" s="5">
        <f t="shared" si="2"/>
        <v>23.380281690140844</v>
      </c>
      <c r="Q17" s="9">
        <f t="shared" si="3"/>
        <v>2</v>
      </c>
      <c r="R17" s="9">
        <f t="shared" si="4"/>
        <v>30</v>
      </c>
      <c r="T17" s="8"/>
      <c r="X17"/>
      <c r="Y17" s="8" t="s">
        <v>56</v>
      </c>
      <c r="Z17" s="11">
        <f>SUM(N95:N101)</f>
        <v>2</v>
      </c>
      <c r="AA17" s="5">
        <f t="shared" si="5"/>
        <v>0.5633802816901409</v>
      </c>
      <c r="AB17" s="11">
        <f>SUM(Q95:Q101)+SUM(R95:R101)</f>
        <v>8</v>
      </c>
      <c r="AC17" s="11">
        <f>100*SUM(R95:R101)/AB17</f>
        <v>75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83</v>
      </c>
      <c r="M18" s="9">
        <f t="shared" si="7"/>
        <v>83</v>
      </c>
      <c r="N18" s="5">
        <f t="shared" si="1"/>
        <v>0</v>
      </c>
      <c r="O18" s="11">
        <f t="shared" si="8"/>
        <v>83</v>
      </c>
      <c r="P18" s="5">
        <f t="shared" si="2"/>
        <v>23.380281690140844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355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83</v>
      </c>
      <c r="M19" s="9">
        <f t="shared" si="7"/>
        <v>83</v>
      </c>
      <c r="N19" s="5">
        <f t="shared" si="1"/>
        <v>0</v>
      </c>
      <c r="O19" s="11">
        <f t="shared" si="8"/>
        <v>83</v>
      </c>
      <c r="P19" s="5">
        <f t="shared" si="2"/>
        <v>23.380281690140844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4</v>
      </c>
      <c r="E20" s="12">
        <v>11</v>
      </c>
      <c r="F20" s="12">
        <v>1</v>
      </c>
      <c r="G20" s="12">
        <v>2</v>
      </c>
      <c r="H20" s="12">
        <v>4</v>
      </c>
      <c r="I20" s="12">
        <v>11</v>
      </c>
      <c r="J20" s="9">
        <f t="shared" si="6"/>
        <v>12</v>
      </c>
      <c r="K20" s="9">
        <f t="shared" si="0"/>
        <v>12</v>
      </c>
      <c r="L20" s="9">
        <f t="shared" si="7"/>
        <v>95</v>
      </c>
      <c r="M20" s="9">
        <f t="shared" si="7"/>
        <v>95</v>
      </c>
      <c r="N20" s="5">
        <f t="shared" si="1"/>
        <v>12</v>
      </c>
      <c r="O20" s="11">
        <f t="shared" si="8"/>
        <v>95</v>
      </c>
      <c r="P20" s="5">
        <f t="shared" si="2"/>
        <v>26.760563380281692</v>
      </c>
      <c r="Q20" s="9">
        <f t="shared" si="3"/>
        <v>6</v>
      </c>
      <c r="R20" s="9">
        <f t="shared" si="4"/>
        <v>30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95</v>
      </c>
      <c r="M21" s="9">
        <f t="shared" si="7"/>
        <v>95</v>
      </c>
      <c r="N21" s="5">
        <f t="shared" si="1"/>
        <v>0</v>
      </c>
      <c r="O21" s="11">
        <f t="shared" si="8"/>
        <v>95</v>
      </c>
      <c r="P21" s="5">
        <f t="shared" si="2"/>
        <v>26.760563380281692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95</v>
      </c>
      <c r="M22" s="9">
        <f t="shared" si="7"/>
        <v>95</v>
      </c>
      <c r="N22" s="5">
        <f t="shared" si="1"/>
        <v>0</v>
      </c>
      <c r="O22" s="11">
        <f t="shared" si="8"/>
        <v>95</v>
      </c>
      <c r="P22" s="5">
        <f t="shared" si="2"/>
        <v>26.760563380281692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>
        <v>1</v>
      </c>
      <c r="D23" s="12">
        <v>6</v>
      </c>
      <c r="E23" s="12">
        <v>8</v>
      </c>
      <c r="F23"/>
      <c r="G23" s="12">
        <v>1</v>
      </c>
      <c r="H23" s="12">
        <v>6</v>
      </c>
      <c r="I23" s="12">
        <v>8</v>
      </c>
      <c r="J23" s="9">
        <f t="shared" si="9"/>
        <v>13</v>
      </c>
      <c r="K23" s="9">
        <f t="shared" si="0"/>
        <v>13</v>
      </c>
      <c r="L23" s="9">
        <f t="shared" si="7"/>
        <v>108</v>
      </c>
      <c r="M23" s="9">
        <f t="shared" si="7"/>
        <v>108</v>
      </c>
      <c r="N23" s="5">
        <f t="shared" si="1"/>
        <v>13</v>
      </c>
      <c r="O23" s="11">
        <f t="shared" si="8"/>
        <v>108</v>
      </c>
      <c r="P23" s="5">
        <f t="shared" si="2"/>
        <v>30.422535211267604</v>
      </c>
      <c r="Q23" s="9">
        <f t="shared" si="3"/>
        <v>2</v>
      </c>
      <c r="R23" s="9">
        <f t="shared" si="4"/>
        <v>28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1</v>
      </c>
      <c r="E24" s="12">
        <v>5</v>
      </c>
      <c r="F24" s="12">
        <v>1</v>
      </c>
      <c r="G24"/>
      <c r="H24" s="12">
        <v>1</v>
      </c>
      <c r="I24" s="12">
        <v>5</v>
      </c>
      <c r="J24" s="9">
        <f t="shared" si="9"/>
        <v>5</v>
      </c>
      <c r="K24" s="9">
        <f t="shared" si="0"/>
        <v>5</v>
      </c>
      <c r="L24" s="9">
        <f t="shared" si="7"/>
        <v>113</v>
      </c>
      <c r="M24" s="9">
        <f t="shared" si="7"/>
        <v>113</v>
      </c>
      <c r="N24" s="5">
        <f t="shared" si="1"/>
        <v>5</v>
      </c>
      <c r="O24" s="11">
        <f t="shared" si="8"/>
        <v>113</v>
      </c>
      <c r="P24" s="5">
        <f t="shared" si="2"/>
        <v>31.830985915492956</v>
      </c>
      <c r="Q24" s="9">
        <f t="shared" si="3"/>
        <v>2</v>
      </c>
      <c r="R24" s="9">
        <f t="shared" si="4"/>
        <v>12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113</v>
      </c>
      <c r="M25" s="9">
        <f t="shared" si="10"/>
        <v>113</v>
      </c>
      <c r="N25" s="5">
        <f t="shared" si="1"/>
        <v>0</v>
      </c>
      <c r="O25" s="11">
        <f t="shared" si="8"/>
        <v>113</v>
      </c>
      <c r="P25" s="5">
        <f t="shared" si="2"/>
        <v>31.830985915492956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 s="12">
        <v>3</v>
      </c>
      <c r="E26" s="12">
        <v>11</v>
      </c>
      <c r="F26"/>
      <c r="G26" s="12">
        <v>1</v>
      </c>
      <c r="H26" s="12">
        <v>3</v>
      </c>
      <c r="I26" s="12">
        <v>11</v>
      </c>
      <c r="J26" s="9">
        <f t="shared" si="9"/>
        <v>13</v>
      </c>
      <c r="K26" s="9">
        <f t="shared" si="0"/>
        <v>13</v>
      </c>
      <c r="L26" s="9">
        <f t="shared" si="10"/>
        <v>126</v>
      </c>
      <c r="M26" s="9">
        <f t="shared" si="10"/>
        <v>126</v>
      </c>
      <c r="N26" s="5">
        <f t="shared" si="1"/>
        <v>13</v>
      </c>
      <c r="O26" s="11">
        <f t="shared" si="8"/>
        <v>126</v>
      </c>
      <c r="P26" s="5">
        <f t="shared" si="2"/>
        <v>35.49295774647887</v>
      </c>
      <c r="Q26" s="9">
        <f t="shared" si="3"/>
        <v>2</v>
      </c>
      <c r="R26" s="9">
        <f t="shared" si="4"/>
        <v>28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126</v>
      </c>
      <c r="M27" s="9">
        <f t="shared" si="10"/>
        <v>126</v>
      </c>
      <c r="N27" s="5">
        <f t="shared" si="1"/>
        <v>0</v>
      </c>
      <c r="O27" s="11">
        <f t="shared" si="8"/>
        <v>126</v>
      </c>
      <c r="P27" s="5">
        <f t="shared" si="2"/>
        <v>35.49295774647887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126</v>
      </c>
      <c r="M28" s="9">
        <f t="shared" si="10"/>
        <v>126</v>
      </c>
      <c r="N28" s="5">
        <f t="shared" si="1"/>
        <v>0</v>
      </c>
      <c r="O28" s="11">
        <f t="shared" si="8"/>
        <v>126</v>
      </c>
      <c r="P28" s="5">
        <f t="shared" si="2"/>
        <v>35.49295774647887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126</v>
      </c>
      <c r="M29" s="9">
        <f t="shared" si="10"/>
        <v>126</v>
      </c>
      <c r="N29" s="5">
        <f t="shared" si="1"/>
        <v>0</v>
      </c>
      <c r="O29" s="11">
        <f t="shared" si="8"/>
        <v>126</v>
      </c>
      <c r="P29" s="5">
        <f t="shared" si="2"/>
        <v>35.49295774647887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>
        <v>4</v>
      </c>
      <c r="E30" s="12">
        <v>4</v>
      </c>
      <c r="F30"/>
      <c r="G30"/>
      <c r="H30" s="12">
        <v>4</v>
      </c>
      <c r="I30" s="12">
        <v>4</v>
      </c>
      <c r="J30" s="9">
        <f t="shared" si="9"/>
        <v>8</v>
      </c>
      <c r="K30" s="9">
        <f t="shared" si="0"/>
        <v>8</v>
      </c>
      <c r="L30" s="9">
        <f t="shared" si="10"/>
        <v>134</v>
      </c>
      <c r="M30" s="9">
        <f t="shared" si="10"/>
        <v>134</v>
      </c>
      <c r="N30" s="5">
        <f t="shared" si="1"/>
        <v>8</v>
      </c>
      <c r="O30" s="11">
        <f t="shared" si="8"/>
        <v>134</v>
      </c>
      <c r="P30" s="5">
        <f t="shared" si="2"/>
        <v>37.74647887323944</v>
      </c>
      <c r="Q30" s="9">
        <f t="shared" si="3"/>
        <v>0</v>
      </c>
      <c r="R30" s="9">
        <f t="shared" si="4"/>
        <v>16</v>
      </c>
      <c r="T30" s="8"/>
    </row>
    <row r="31" spans="1:20" ht="15">
      <c r="A31" s="19">
        <v>32774</v>
      </c>
      <c r="B31"/>
      <c r="C31" s="12">
        <v>1</v>
      </c>
      <c r="D31" s="12">
        <v>5</v>
      </c>
      <c r="E31" s="12">
        <v>3</v>
      </c>
      <c r="F31"/>
      <c r="G31" s="12">
        <v>1</v>
      </c>
      <c r="H31" s="12">
        <v>5</v>
      </c>
      <c r="I31" s="12">
        <v>3</v>
      </c>
      <c r="J31" s="9">
        <f t="shared" si="9"/>
        <v>7</v>
      </c>
      <c r="K31" s="9">
        <f t="shared" si="0"/>
        <v>7</v>
      </c>
      <c r="L31" s="9">
        <f t="shared" si="10"/>
        <v>141</v>
      </c>
      <c r="M31" s="9">
        <f t="shared" si="10"/>
        <v>141</v>
      </c>
      <c r="N31" s="5">
        <f t="shared" si="1"/>
        <v>7</v>
      </c>
      <c r="O31" s="11">
        <f t="shared" si="8"/>
        <v>141</v>
      </c>
      <c r="P31" s="5">
        <f t="shared" si="2"/>
        <v>39.71830985915493</v>
      </c>
      <c r="Q31" s="9">
        <f t="shared" si="3"/>
        <v>2</v>
      </c>
      <c r="R31" s="9">
        <f t="shared" si="4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141</v>
      </c>
      <c r="M32" s="9">
        <f t="shared" si="10"/>
        <v>141</v>
      </c>
      <c r="N32" s="5">
        <f t="shared" si="1"/>
        <v>0</v>
      </c>
      <c r="O32" s="11">
        <f t="shared" si="8"/>
        <v>141</v>
      </c>
      <c r="P32" s="5">
        <f t="shared" si="2"/>
        <v>39.71830985915493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141</v>
      </c>
      <c r="M33" s="9">
        <f t="shared" si="10"/>
        <v>141</v>
      </c>
      <c r="N33" s="5">
        <f t="shared" si="1"/>
        <v>0</v>
      </c>
      <c r="O33" s="11">
        <f t="shared" si="8"/>
        <v>141</v>
      </c>
      <c r="P33" s="5">
        <f t="shared" si="2"/>
        <v>39.71830985915493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>
        <v>10</v>
      </c>
      <c r="E34" s="12">
        <v>7</v>
      </c>
      <c r="F34"/>
      <c r="G34"/>
      <c r="H34" s="12">
        <v>10</v>
      </c>
      <c r="I34" s="12">
        <v>7</v>
      </c>
      <c r="J34" s="9">
        <f t="shared" si="9"/>
        <v>17</v>
      </c>
      <c r="K34" s="9">
        <f t="shared" si="0"/>
        <v>17</v>
      </c>
      <c r="L34" s="9">
        <f t="shared" si="10"/>
        <v>158</v>
      </c>
      <c r="M34" s="9">
        <f t="shared" si="10"/>
        <v>158</v>
      </c>
      <c r="N34" s="5">
        <f t="shared" si="1"/>
        <v>17</v>
      </c>
      <c r="O34" s="11">
        <f t="shared" si="8"/>
        <v>158</v>
      </c>
      <c r="P34" s="5">
        <f t="shared" si="2"/>
        <v>44.50704225352113</v>
      </c>
      <c r="Q34" s="9">
        <f t="shared" si="3"/>
        <v>0</v>
      </c>
      <c r="R34" s="9">
        <f t="shared" si="4"/>
        <v>34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158</v>
      </c>
      <c r="M35" s="9">
        <f t="shared" si="10"/>
        <v>158</v>
      </c>
      <c r="N35" s="5">
        <f t="shared" si="1"/>
        <v>0</v>
      </c>
      <c r="O35" s="11">
        <f t="shared" si="8"/>
        <v>158</v>
      </c>
      <c r="P35" s="5">
        <f t="shared" si="2"/>
        <v>44.50704225352113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158</v>
      </c>
      <c r="M36" s="9">
        <f t="shared" si="10"/>
        <v>158</v>
      </c>
      <c r="N36" s="5">
        <f aca="true" t="shared" si="12" ref="N36:N67">(+J36+K36)*($J$103/($J$103+$K$103))</f>
        <v>0</v>
      </c>
      <c r="O36" s="11">
        <f t="shared" si="8"/>
        <v>158</v>
      </c>
      <c r="P36" s="5">
        <f aca="true" t="shared" si="13" ref="P36:P67">O36*100/$N$103</f>
        <v>44.50704225352113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158</v>
      </c>
      <c r="M37" s="9">
        <f t="shared" si="10"/>
        <v>158</v>
      </c>
      <c r="N37" s="5">
        <f t="shared" si="12"/>
        <v>0</v>
      </c>
      <c r="O37" s="11">
        <f aca="true" t="shared" si="17" ref="O37:O68">O36+N37</f>
        <v>158</v>
      </c>
      <c r="P37" s="5">
        <f t="shared" si="13"/>
        <v>44.50704225352113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>
        <v>4</v>
      </c>
      <c r="F38"/>
      <c r="G38"/>
      <c r="H38" s="12">
        <v>3</v>
      </c>
      <c r="I38" s="12">
        <v>4</v>
      </c>
      <c r="J38" s="9">
        <f t="shared" si="16"/>
        <v>7</v>
      </c>
      <c r="K38" s="9">
        <f t="shared" si="11"/>
        <v>7</v>
      </c>
      <c r="L38" s="9">
        <f t="shared" si="10"/>
        <v>165</v>
      </c>
      <c r="M38" s="9">
        <f t="shared" si="10"/>
        <v>165</v>
      </c>
      <c r="N38" s="5">
        <f t="shared" si="12"/>
        <v>7</v>
      </c>
      <c r="O38" s="11">
        <f t="shared" si="17"/>
        <v>165</v>
      </c>
      <c r="P38" s="5">
        <f t="shared" si="13"/>
        <v>46.478873239436616</v>
      </c>
      <c r="Q38" s="9">
        <f t="shared" si="14"/>
        <v>0</v>
      </c>
      <c r="R38" s="9">
        <f t="shared" si="15"/>
        <v>14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165</v>
      </c>
      <c r="M39" s="9">
        <f t="shared" si="10"/>
        <v>165</v>
      </c>
      <c r="N39" s="5">
        <f t="shared" si="12"/>
        <v>0</v>
      </c>
      <c r="O39" s="11">
        <f t="shared" si="17"/>
        <v>165</v>
      </c>
      <c r="P39" s="5">
        <f t="shared" si="13"/>
        <v>46.478873239436616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165</v>
      </c>
      <c r="M40" s="9">
        <f t="shared" si="10"/>
        <v>165</v>
      </c>
      <c r="N40" s="5">
        <f t="shared" si="12"/>
        <v>0</v>
      </c>
      <c r="O40" s="11">
        <f t="shared" si="17"/>
        <v>165</v>
      </c>
      <c r="P40" s="5">
        <f t="shared" si="13"/>
        <v>46.478873239436616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165</v>
      </c>
      <c r="M41" s="9">
        <f t="shared" si="10"/>
        <v>165</v>
      </c>
      <c r="N41" s="5">
        <f t="shared" si="12"/>
        <v>0</v>
      </c>
      <c r="O41" s="11">
        <f t="shared" si="17"/>
        <v>165</v>
      </c>
      <c r="P41" s="5">
        <f t="shared" si="13"/>
        <v>46.478873239436616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>
        <v>2</v>
      </c>
      <c r="F42"/>
      <c r="G42"/>
      <c r="H42"/>
      <c r="I42" s="12">
        <v>2</v>
      </c>
      <c r="J42" s="9">
        <f t="shared" si="16"/>
        <v>2</v>
      </c>
      <c r="K42" s="9">
        <f t="shared" si="11"/>
        <v>2</v>
      </c>
      <c r="L42" s="9">
        <f t="shared" si="10"/>
        <v>167</v>
      </c>
      <c r="M42" s="9">
        <f t="shared" si="10"/>
        <v>167</v>
      </c>
      <c r="N42" s="5">
        <f t="shared" si="12"/>
        <v>2</v>
      </c>
      <c r="O42" s="11">
        <f t="shared" si="17"/>
        <v>167</v>
      </c>
      <c r="P42" s="5">
        <f t="shared" si="13"/>
        <v>47.04225352112676</v>
      </c>
      <c r="Q42" s="9">
        <f t="shared" si="14"/>
        <v>0</v>
      </c>
      <c r="R42" s="9">
        <f t="shared" si="15"/>
        <v>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167</v>
      </c>
      <c r="M43" s="9">
        <f t="shared" si="10"/>
        <v>167</v>
      </c>
      <c r="N43" s="5">
        <f t="shared" si="12"/>
        <v>0</v>
      </c>
      <c r="O43" s="11">
        <f t="shared" si="17"/>
        <v>167</v>
      </c>
      <c r="P43" s="5">
        <f t="shared" si="13"/>
        <v>47.04225352112676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167</v>
      </c>
      <c r="M44" s="9">
        <f t="shared" si="10"/>
        <v>167</v>
      </c>
      <c r="N44" s="5">
        <f t="shared" si="12"/>
        <v>0</v>
      </c>
      <c r="O44" s="11">
        <f t="shared" si="17"/>
        <v>167</v>
      </c>
      <c r="P44" s="5">
        <f t="shared" si="13"/>
        <v>47.04225352112676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3</v>
      </c>
      <c r="F45"/>
      <c r="G45"/>
      <c r="H45" s="12">
        <v>1</v>
      </c>
      <c r="I45" s="12">
        <v>3</v>
      </c>
      <c r="J45" s="9">
        <f t="shared" si="16"/>
        <v>4</v>
      </c>
      <c r="K45" s="9">
        <f t="shared" si="11"/>
        <v>4</v>
      </c>
      <c r="L45" s="9">
        <f aca="true" t="shared" si="18" ref="L45:M64">L44+J45</f>
        <v>171</v>
      </c>
      <c r="M45" s="9">
        <f t="shared" si="18"/>
        <v>171</v>
      </c>
      <c r="N45" s="5">
        <f t="shared" si="12"/>
        <v>4</v>
      </c>
      <c r="O45" s="11">
        <f t="shared" si="17"/>
        <v>171</v>
      </c>
      <c r="P45" s="5">
        <f t="shared" si="13"/>
        <v>48.16901408450704</v>
      </c>
      <c r="Q45" s="9">
        <f t="shared" si="14"/>
        <v>0</v>
      </c>
      <c r="R45" s="9">
        <f t="shared" si="15"/>
        <v>8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171</v>
      </c>
      <c r="M46" s="9">
        <f t="shared" si="18"/>
        <v>171</v>
      </c>
      <c r="N46" s="5">
        <f t="shared" si="12"/>
        <v>0</v>
      </c>
      <c r="O46" s="11">
        <f t="shared" si="17"/>
        <v>171</v>
      </c>
      <c r="P46" s="5">
        <f t="shared" si="13"/>
        <v>48.16901408450704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171</v>
      </c>
      <c r="M47" s="9">
        <f t="shared" si="18"/>
        <v>171</v>
      </c>
      <c r="N47" s="5">
        <f t="shared" si="12"/>
        <v>0</v>
      </c>
      <c r="O47" s="11">
        <f t="shared" si="17"/>
        <v>171</v>
      </c>
      <c r="P47" s="5">
        <f t="shared" si="13"/>
        <v>48.16901408450704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171</v>
      </c>
      <c r="M48" s="9">
        <f t="shared" si="18"/>
        <v>171</v>
      </c>
      <c r="N48" s="5">
        <f t="shared" si="12"/>
        <v>0</v>
      </c>
      <c r="O48" s="11">
        <f t="shared" si="17"/>
        <v>171</v>
      </c>
      <c r="P48" s="5">
        <f t="shared" si="13"/>
        <v>48.16901408450704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>
        <v>10</v>
      </c>
      <c r="E49" s="12">
        <v>9</v>
      </c>
      <c r="F49"/>
      <c r="G49"/>
      <c r="H49" s="12">
        <v>10</v>
      </c>
      <c r="I49" s="12">
        <v>9</v>
      </c>
      <c r="J49" s="9">
        <f t="shared" si="16"/>
        <v>19</v>
      </c>
      <c r="K49" s="9">
        <f t="shared" si="11"/>
        <v>19</v>
      </c>
      <c r="L49" s="9">
        <f t="shared" si="18"/>
        <v>190</v>
      </c>
      <c r="M49" s="9">
        <f t="shared" si="18"/>
        <v>190</v>
      </c>
      <c r="N49" s="5">
        <f t="shared" si="12"/>
        <v>19</v>
      </c>
      <c r="O49" s="11">
        <f t="shared" si="17"/>
        <v>190</v>
      </c>
      <c r="P49" s="5">
        <f t="shared" si="13"/>
        <v>53.521126760563384</v>
      </c>
      <c r="Q49" s="9">
        <f t="shared" si="14"/>
        <v>0</v>
      </c>
      <c r="R49" s="9">
        <f t="shared" si="15"/>
        <v>38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190</v>
      </c>
      <c r="M50" s="9">
        <f t="shared" si="18"/>
        <v>190</v>
      </c>
      <c r="N50" s="5">
        <f t="shared" si="12"/>
        <v>0</v>
      </c>
      <c r="O50" s="11">
        <f t="shared" si="17"/>
        <v>190</v>
      </c>
      <c r="P50" s="5">
        <f t="shared" si="13"/>
        <v>53.521126760563384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190</v>
      </c>
      <c r="M51" s="9">
        <f t="shared" si="18"/>
        <v>190</v>
      </c>
      <c r="N51" s="5">
        <f t="shared" si="12"/>
        <v>0</v>
      </c>
      <c r="O51" s="11">
        <f t="shared" si="17"/>
        <v>190</v>
      </c>
      <c r="P51" s="5">
        <f t="shared" si="13"/>
        <v>53.521126760563384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>
        <v>1</v>
      </c>
      <c r="C52"/>
      <c r="D52" s="12">
        <v>24</v>
      </c>
      <c r="E52" s="12">
        <v>12</v>
      </c>
      <c r="F52" s="12">
        <v>1</v>
      </c>
      <c r="G52"/>
      <c r="H52" s="12">
        <v>24</v>
      </c>
      <c r="I52" s="12">
        <v>12</v>
      </c>
      <c r="J52" s="9">
        <f t="shared" si="16"/>
        <v>35</v>
      </c>
      <c r="K52" s="9">
        <f t="shared" si="11"/>
        <v>35</v>
      </c>
      <c r="L52" s="9">
        <f t="shared" si="18"/>
        <v>225</v>
      </c>
      <c r="M52" s="9">
        <f t="shared" si="18"/>
        <v>225</v>
      </c>
      <c r="N52" s="5">
        <f t="shared" si="12"/>
        <v>35</v>
      </c>
      <c r="O52" s="11">
        <f t="shared" si="17"/>
        <v>225</v>
      </c>
      <c r="P52" s="5">
        <f t="shared" si="13"/>
        <v>63.38028169014085</v>
      </c>
      <c r="Q52" s="9">
        <f t="shared" si="14"/>
        <v>2</v>
      </c>
      <c r="R52" s="9">
        <f t="shared" si="15"/>
        <v>72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225</v>
      </c>
      <c r="M53" s="9">
        <f t="shared" si="18"/>
        <v>225</v>
      </c>
      <c r="N53" s="5">
        <f t="shared" si="12"/>
        <v>0</v>
      </c>
      <c r="O53" s="11">
        <f t="shared" si="17"/>
        <v>225</v>
      </c>
      <c r="P53" s="5">
        <f t="shared" si="13"/>
        <v>63.38028169014085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3</v>
      </c>
      <c r="E54" s="12">
        <v>7</v>
      </c>
      <c r="F54"/>
      <c r="G54"/>
      <c r="H54" s="12">
        <v>3</v>
      </c>
      <c r="I54" s="12">
        <v>7</v>
      </c>
      <c r="J54" s="9">
        <f t="shared" si="19"/>
        <v>10</v>
      </c>
      <c r="K54" s="9">
        <f t="shared" si="11"/>
        <v>10</v>
      </c>
      <c r="L54" s="9">
        <f t="shared" si="18"/>
        <v>235</v>
      </c>
      <c r="M54" s="9">
        <f t="shared" si="18"/>
        <v>235</v>
      </c>
      <c r="N54" s="5">
        <f t="shared" si="12"/>
        <v>10</v>
      </c>
      <c r="O54" s="11">
        <f t="shared" si="17"/>
        <v>235</v>
      </c>
      <c r="P54" s="5">
        <f t="shared" si="13"/>
        <v>66.19718309859155</v>
      </c>
      <c r="Q54" s="9">
        <f t="shared" si="14"/>
        <v>0</v>
      </c>
      <c r="R54" s="9">
        <f t="shared" si="15"/>
        <v>20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235</v>
      </c>
      <c r="M55" s="9">
        <f t="shared" si="18"/>
        <v>235</v>
      </c>
      <c r="N55" s="5">
        <f t="shared" si="12"/>
        <v>0</v>
      </c>
      <c r="O55" s="11">
        <f t="shared" si="17"/>
        <v>235</v>
      </c>
      <c r="P55" s="5">
        <f t="shared" si="13"/>
        <v>66.19718309859155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235</v>
      </c>
      <c r="M56" s="9">
        <f t="shared" si="18"/>
        <v>235</v>
      </c>
      <c r="N56" s="5">
        <f t="shared" si="12"/>
        <v>0</v>
      </c>
      <c r="O56" s="11">
        <f t="shared" si="17"/>
        <v>235</v>
      </c>
      <c r="P56" s="5">
        <f t="shared" si="13"/>
        <v>66.19718309859155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235</v>
      </c>
      <c r="M57" s="9">
        <f t="shared" si="18"/>
        <v>235</v>
      </c>
      <c r="N57" s="5">
        <f t="shared" si="12"/>
        <v>0</v>
      </c>
      <c r="O57" s="11">
        <f t="shared" si="17"/>
        <v>235</v>
      </c>
      <c r="P57" s="5">
        <f t="shared" si="13"/>
        <v>66.19718309859155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>
        <v>36</v>
      </c>
      <c r="E58" s="12">
        <v>21</v>
      </c>
      <c r="F58"/>
      <c r="G58"/>
      <c r="H58" s="12">
        <v>36</v>
      </c>
      <c r="I58" s="12">
        <v>21</v>
      </c>
      <c r="J58" s="9">
        <f t="shared" si="19"/>
        <v>57</v>
      </c>
      <c r="K58" s="9">
        <f t="shared" si="11"/>
        <v>57</v>
      </c>
      <c r="L58" s="9">
        <f t="shared" si="18"/>
        <v>292</v>
      </c>
      <c r="M58" s="9">
        <f t="shared" si="18"/>
        <v>292</v>
      </c>
      <c r="N58" s="5">
        <f t="shared" si="12"/>
        <v>57</v>
      </c>
      <c r="O58" s="11">
        <f t="shared" si="17"/>
        <v>292</v>
      </c>
      <c r="P58" s="5">
        <f t="shared" si="13"/>
        <v>82.25352112676056</v>
      </c>
      <c r="Q58" s="9">
        <f t="shared" si="14"/>
        <v>0</v>
      </c>
      <c r="R58" s="9">
        <f t="shared" si="15"/>
        <v>114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292</v>
      </c>
      <c r="M59" s="9">
        <f t="shared" si="18"/>
        <v>292</v>
      </c>
      <c r="N59" s="5">
        <f t="shared" si="12"/>
        <v>0</v>
      </c>
      <c r="O59" s="11">
        <f t="shared" si="17"/>
        <v>292</v>
      </c>
      <c r="P59" s="5">
        <f t="shared" si="13"/>
        <v>82.25352112676056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292</v>
      </c>
      <c r="M60" s="9">
        <f t="shared" si="18"/>
        <v>292</v>
      </c>
      <c r="N60" s="5">
        <f t="shared" si="12"/>
        <v>0</v>
      </c>
      <c r="O60" s="11">
        <f t="shared" si="17"/>
        <v>292</v>
      </c>
      <c r="P60" s="5">
        <f t="shared" si="13"/>
        <v>82.25352112676056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292</v>
      </c>
      <c r="M61" s="9">
        <f t="shared" si="18"/>
        <v>292</v>
      </c>
      <c r="N61" s="5">
        <f t="shared" si="12"/>
        <v>0</v>
      </c>
      <c r="O61" s="11">
        <f t="shared" si="17"/>
        <v>292</v>
      </c>
      <c r="P61" s="5">
        <f t="shared" si="13"/>
        <v>82.25352112676056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292</v>
      </c>
      <c r="M62" s="9">
        <f t="shared" si="18"/>
        <v>292</v>
      </c>
      <c r="N62" s="5">
        <f t="shared" si="12"/>
        <v>0</v>
      </c>
      <c r="O62" s="11">
        <f t="shared" si="17"/>
        <v>292</v>
      </c>
      <c r="P62" s="5">
        <f t="shared" si="13"/>
        <v>82.25352112676056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>
        <v>1</v>
      </c>
      <c r="D63" s="12">
        <v>2</v>
      </c>
      <c r="E63" s="12">
        <v>4</v>
      </c>
      <c r="F63"/>
      <c r="G63" s="12">
        <v>1</v>
      </c>
      <c r="H63" s="12">
        <v>2</v>
      </c>
      <c r="I63" s="12">
        <v>4</v>
      </c>
      <c r="J63" s="9">
        <f t="shared" si="19"/>
        <v>5</v>
      </c>
      <c r="K63" s="9">
        <f t="shared" si="11"/>
        <v>5</v>
      </c>
      <c r="L63" s="9">
        <f t="shared" si="18"/>
        <v>297</v>
      </c>
      <c r="M63" s="9">
        <f t="shared" si="18"/>
        <v>297</v>
      </c>
      <c r="N63" s="5">
        <f t="shared" si="12"/>
        <v>5</v>
      </c>
      <c r="O63" s="11">
        <f t="shared" si="17"/>
        <v>297</v>
      </c>
      <c r="P63" s="5">
        <f t="shared" si="13"/>
        <v>83.66197183098592</v>
      </c>
      <c r="Q63" s="9">
        <f t="shared" si="14"/>
        <v>2</v>
      </c>
      <c r="R63" s="9">
        <f t="shared" si="15"/>
        <v>12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297</v>
      </c>
      <c r="M64" s="9">
        <f t="shared" si="18"/>
        <v>297</v>
      </c>
      <c r="N64" s="5">
        <f t="shared" si="12"/>
        <v>0</v>
      </c>
      <c r="O64" s="11">
        <f t="shared" si="17"/>
        <v>297</v>
      </c>
      <c r="P64" s="5">
        <f t="shared" si="13"/>
        <v>83.66197183098592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297</v>
      </c>
      <c r="M65" s="9">
        <f t="shared" si="20"/>
        <v>297</v>
      </c>
      <c r="N65" s="5">
        <f t="shared" si="12"/>
        <v>0</v>
      </c>
      <c r="O65" s="11">
        <f t="shared" si="17"/>
        <v>297</v>
      </c>
      <c r="P65" s="5">
        <f t="shared" si="13"/>
        <v>83.66197183098592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>
        <v>2</v>
      </c>
      <c r="D66" s="12">
        <v>5</v>
      </c>
      <c r="E66" s="12">
        <v>5</v>
      </c>
      <c r="F66"/>
      <c r="G66" s="12">
        <v>2</v>
      </c>
      <c r="H66" s="12">
        <v>5</v>
      </c>
      <c r="I66" s="12">
        <v>5</v>
      </c>
      <c r="J66" s="9">
        <f t="shared" si="19"/>
        <v>8</v>
      </c>
      <c r="K66" s="9">
        <f t="shared" si="11"/>
        <v>8</v>
      </c>
      <c r="L66" s="9">
        <f t="shared" si="20"/>
        <v>305</v>
      </c>
      <c r="M66" s="9">
        <f t="shared" si="20"/>
        <v>305</v>
      </c>
      <c r="N66" s="5">
        <f t="shared" si="12"/>
        <v>8</v>
      </c>
      <c r="O66" s="11">
        <f t="shared" si="17"/>
        <v>305</v>
      </c>
      <c r="P66" s="5">
        <f t="shared" si="13"/>
        <v>85.91549295774648</v>
      </c>
      <c r="Q66" s="9">
        <f t="shared" si="14"/>
        <v>4</v>
      </c>
      <c r="R66" s="9">
        <f t="shared" si="15"/>
        <v>20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305</v>
      </c>
      <c r="M67" s="9">
        <f t="shared" si="20"/>
        <v>305</v>
      </c>
      <c r="N67" s="5">
        <f t="shared" si="12"/>
        <v>0</v>
      </c>
      <c r="O67" s="11">
        <f t="shared" si="17"/>
        <v>305</v>
      </c>
      <c r="P67" s="5">
        <f t="shared" si="13"/>
        <v>85.91549295774648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305</v>
      </c>
      <c r="M68" s="9">
        <f t="shared" si="20"/>
        <v>305</v>
      </c>
      <c r="N68" s="5">
        <f aca="true" t="shared" si="22" ref="N68:N101">(+J68+K68)*($J$103/($J$103+$K$103))</f>
        <v>0</v>
      </c>
      <c r="O68" s="11">
        <f t="shared" si="17"/>
        <v>305</v>
      </c>
      <c r="P68" s="5">
        <f aca="true" t="shared" si="23" ref="P68:P101">O68*100/$N$103</f>
        <v>85.91549295774648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305</v>
      </c>
      <c r="M69" s="9">
        <f t="shared" si="20"/>
        <v>305</v>
      </c>
      <c r="N69" s="5">
        <f t="shared" si="22"/>
        <v>0</v>
      </c>
      <c r="O69" s="11">
        <f aca="true" t="shared" si="27" ref="O69:O101">O68+N69</f>
        <v>305</v>
      </c>
      <c r="P69" s="5">
        <f t="shared" si="23"/>
        <v>85.91549295774648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>
        <v>1</v>
      </c>
      <c r="C70"/>
      <c r="D70" s="12">
        <v>5</v>
      </c>
      <c r="E70" s="12">
        <v>5</v>
      </c>
      <c r="F70" s="12">
        <v>1</v>
      </c>
      <c r="G70"/>
      <c r="H70" s="12">
        <v>5</v>
      </c>
      <c r="I70" s="12">
        <v>5</v>
      </c>
      <c r="J70" s="9">
        <f t="shared" si="26"/>
        <v>9</v>
      </c>
      <c r="K70" s="9">
        <f t="shared" si="21"/>
        <v>9</v>
      </c>
      <c r="L70" s="9">
        <f t="shared" si="20"/>
        <v>314</v>
      </c>
      <c r="M70" s="9">
        <f t="shared" si="20"/>
        <v>314</v>
      </c>
      <c r="N70" s="5">
        <f t="shared" si="22"/>
        <v>9</v>
      </c>
      <c r="O70" s="11">
        <f t="shared" si="27"/>
        <v>314</v>
      </c>
      <c r="P70" s="5">
        <f t="shared" si="23"/>
        <v>88.45070422535211</v>
      </c>
      <c r="Q70" s="9">
        <f t="shared" si="24"/>
        <v>2</v>
      </c>
      <c r="R70" s="9">
        <f t="shared" si="25"/>
        <v>20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314</v>
      </c>
      <c r="M71" s="9">
        <f t="shared" si="20"/>
        <v>314</v>
      </c>
      <c r="N71" s="5">
        <f t="shared" si="22"/>
        <v>0</v>
      </c>
      <c r="O71" s="11">
        <f t="shared" si="27"/>
        <v>314</v>
      </c>
      <c r="P71" s="5">
        <f t="shared" si="23"/>
        <v>88.45070422535211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314</v>
      </c>
      <c r="M72" s="9">
        <f t="shared" si="20"/>
        <v>314</v>
      </c>
      <c r="N72" s="5">
        <f t="shared" si="22"/>
        <v>0</v>
      </c>
      <c r="O72" s="11">
        <f t="shared" si="27"/>
        <v>314</v>
      </c>
      <c r="P72" s="5">
        <f t="shared" si="23"/>
        <v>88.45070422535211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>
        <v>1</v>
      </c>
      <c r="J73" s="9">
        <f t="shared" si="26"/>
        <v>1</v>
      </c>
      <c r="K73" s="9">
        <f t="shared" si="21"/>
        <v>1</v>
      </c>
      <c r="L73" s="9">
        <f t="shared" si="20"/>
        <v>315</v>
      </c>
      <c r="M73" s="9">
        <f t="shared" si="20"/>
        <v>315</v>
      </c>
      <c r="N73" s="5">
        <f t="shared" si="22"/>
        <v>1</v>
      </c>
      <c r="O73" s="11">
        <f t="shared" si="27"/>
        <v>315</v>
      </c>
      <c r="P73" s="5">
        <f t="shared" si="23"/>
        <v>88.73239436619718</v>
      </c>
      <c r="Q73" s="9">
        <f t="shared" si="24"/>
        <v>0</v>
      </c>
      <c r="R73" s="9">
        <f t="shared" si="25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315</v>
      </c>
      <c r="M74" s="9">
        <f t="shared" si="20"/>
        <v>315</v>
      </c>
      <c r="N74" s="5">
        <f t="shared" si="22"/>
        <v>0</v>
      </c>
      <c r="O74" s="11">
        <f t="shared" si="27"/>
        <v>315</v>
      </c>
      <c r="P74" s="5">
        <f t="shared" si="23"/>
        <v>88.73239436619718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315</v>
      </c>
      <c r="M75" s="9">
        <f t="shared" si="20"/>
        <v>315</v>
      </c>
      <c r="N75" s="5">
        <f t="shared" si="22"/>
        <v>0</v>
      </c>
      <c r="O75" s="11">
        <f t="shared" si="27"/>
        <v>315</v>
      </c>
      <c r="P75" s="5">
        <f t="shared" si="23"/>
        <v>88.73239436619718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315</v>
      </c>
      <c r="M76" s="9">
        <f t="shared" si="20"/>
        <v>315</v>
      </c>
      <c r="N76" s="5">
        <f t="shared" si="22"/>
        <v>0</v>
      </c>
      <c r="O76" s="11">
        <f t="shared" si="27"/>
        <v>315</v>
      </c>
      <c r="P76" s="5">
        <f t="shared" si="23"/>
        <v>88.73239436619718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315</v>
      </c>
      <c r="M77" s="9">
        <f t="shared" si="20"/>
        <v>315</v>
      </c>
      <c r="N77" s="5">
        <f t="shared" si="22"/>
        <v>0</v>
      </c>
      <c r="O77" s="11">
        <f t="shared" si="27"/>
        <v>315</v>
      </c>
      <c r="P77" s="5">
        <f t="shared" si="23"/>
        <v>88.73239436619718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>
        <v>1</v>
      </c>
      <c r="D78" s="12">
        <v>2</v>
      </c>
      <c r="E78"/>
      <c r="F78"/>
      <c r="G78" s="12">
        <v>1</v>
      </c>
      <c r="H78" s="12">
        <v>2</v>
      </c>
      <c r="I78"/>
      <c r="J78" s="9">
        <f t="shared" si="26"/>
        <v>1</v>
      </c>
      <c r="K78" s="9">
        <f t="shared" si="21"/>
        <v>1</v>
      </c>
      <c r="L78" s="9">
        <f t="shared" si="20"/>
        <v>316</v>
      </c>
      <c r="M78" s="9">
        <f t="shared" si="20"/>
        <v>316</v>
      </c>
      <c r="N78" s="5">
        <f t="shared" si="22"/>
        <v>1</v>
      </c>
      <c r="O78" s="11">
        <f t="shared" si="27"/>
        <v>316</v>
      </c>
      <c r="P78" s="5">
        <f t="shared" si="23"/>
        <v>89.01408450704226</v>
      </c>
      <c r="Q78" s="9">
        <f t="shared" si="24"/>
        <v>2</v>
      </c>
      <c r="R78" s="9">
        <f t="shared" si="25"/>
        <v>4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316</v>
      </c>
      <c r="M79" s="9">
        <f t="shared" si="20"/>
        <v>316</v>
      </c>
      <c r="N79" s="5">
        <f t="shared" si="22"/>
        <v>0</v>
      </c>
      <c r="O79" s="11">
        <f t="shared" si="27"/>
        <v>316</v>
      </c>
      <c r="P79" s="5">
        <f t="shared" si="23"/>
        <v>89.01408450704226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316</v>
      </c>
      <c r="M80" s="9">
        <f t="shared" si="20"/>
        <v>316</v>
      </c>
      <c r="N80" s="5">
        <f t="shared" si="22"/>
        <v>0</v>
      </c>
      <c r="O80" s="11">
        <f t="shared" si="27"/>
        <v>316</v>
      </c>
      <c r="P80" s="5">
        <f t="shared" si="23"/>
        <v>89.01408450704226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316</v>
      </c>
      <c r="M81" s="9">
        <f t="shared" si="20"/>
        <v>316</v>
      </c>
      <c r="N81" s="5">
        <f t="shared" si="22"/>
        <v>0</v>
      </c>
      <c r="O81" s="11">
        <f t="shared" si="27"/>
        <v>316</v>
      </c>
      <c r="P81" s="5">
        <f t="shared" si="23"/>
        <v>89.01408450704226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316</v>
      </c>
      <c r="M82" s="9">
        <f t="shared" si="20"/>
        <v>316</v>
      </c>
      <c r="N82" s="5">
        <f t="shared" si="22"/>
        <v>0</v>
      </c>
      <c r="O82" s="11">
        <f t="shared" si="27"/>
        <v>316</v>
      </c>
      <c r="P82" s="5">
        <f t="shared" si="23"/>
        <v>89.01408450704226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316</v>
      </c>
      <c r="M83" s="9">
        <f t="shared" si="20"/>
        <v>316</v>
      </c>
      <c r="N83" s="5">
        <f t="shared" si="22"/>
        <v>0</v>
      </c>
      <c r="O83" s="11">
        <f t="shared" si="27"/>
        <v>316</v>
      </c>
      <c r="P83" s="5">
        <f t="shared" si="23"/>
        <v>89.01408450704226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>
        <v>2</v>
      </c>
      <c r="C84" s="12">
        <v>1</v>
      </c>
      <c r="D84" s="12">
        <v>15</v>
      </c>
      <c r="E84" s="12">
        <v>11</v>
      </c>
      <c r="F84" s="12">
        <v>2</v>
      </c>
      <c r="G84" s="12">
        <v>1</v>
      </c>
      <c r="H84" s="12">
        <v>15</v>
      </c>
      <c r="I84" s="12">
        <v>11</v>
      </c>
      <c r="J84" s="9">
        <f t="shared" si="26"/>
        <v>23</v>
      </c>
      <c r="K84" s="9">
        <f t="shared" si="21"/>
        <v>23</v>
      </c>
      <c r="L84" s="9">
        <f t="shared" si="20"/>
        <v>339</v>
      </c>
      <c r="M84" s="9">
        <f t="shared" si="20"/>
        <v>339</v>
      </c>
      <c r="N84" s="5">
        <f t="shared" si="22"/>
        <v>23</v>
      </c>
      <c r="O84" s="11">
        <f t="shared" si="27"/>
        <v>339</v>
      </c>
      <c r="P84" s="5">
        <f t="shared" si="23"/>
        <v>95.49295774647888</v>
      </c>
      <c r="Q84" s="9">
        <f t="shared" si="24"/>
        <v>6</v>
      </c>
      <c r="R84" s="9">
        <f t="shared" si="25"/>
        <v>52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339</v>
      </c>
      <c r="M85" s="9">
        <f t="shared" si="29"/>
        <v>339</v>
      </c>
      <c r="N85" s="5">
        <f t="shared" si="22"/>
        <v>0</v>
      </c>
      <c r="O85" s="11">
        <f t="shared" si="27"/>
        <v>339</v>
      </c>
      <c r="P85" s="5">
        <f t="shared" si="23"/>
        <v>95.49295774647888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339</v>
      </c>
      <c r="M86" s="9">
        <f t="shared" si="29"/>
        <v>339</v>
      </c>
      <c r="N86" s="5">
        <f t="shared" si="22"/>
        <v>0</v>
      </c>
      <c r="O86" s="11">
        <f t="shared" si="27"/>
        <v>339</v>
      </c>
      <c r="P86" s="5">
        <f t="shared" si="23"/>
        <v>95.49295774647888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>
        <v>1</v>
      </c>
      <c r="C87" s="12">
        <v>1</v>
      </c>
      <c r="D87" s="12">
        <v>6</v>
      </c>
      <c r="E87" s="12">
        <v>8</v>
      </c>
      <c r="F87" s="12">
        <v>1</v>
      </c>
      <c r="G87" s="12">
        <v>1</v>
      </c>
      <c r="H87" s="12">
        <v>6</v>
      </c>
      <c r="I87" s="12">
        <v>8</v>
      </c>
      <c r="J87" s="9">
        <f t="shared" si="28"/>
        <v>12</v>
      </c>
      <c r="K87" s="9">
        <f t="shared" si="21"/>
        <v>12</v>
      </c>
      <c r="L87" s="9">
        <f t="shared" si="29"/>
        <v>351</v>
      </c>
      <c r="M87" s="9">
        <f t="shared" si="29"/>
        <v>351</v>
      </c>
      <c r="N87" s="5">
        <f t="shared" si="22"/>
        <v>12</v>
      </c>
      <c r="O87" s="11">
        <f t="shared" si="27"/>
        <v>351</v>
      </c>
      <c r="P87" s="5">
        <f t="shared" si="23"/>
        <v>98.87323943661971</v>
      </c>
      <c r="Q87" s="9">
        <f t="shared" si="24"/>
        <v>4</v>
      </c>
      <c r="R87" s="9">
        <f t="shared" si="25"/>
        <v>28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351</v>
      </c>
      <c r="M88" s="9">
        <f t="shared" si="29"/>
        <v>351</v>
      </c>
      <c r="N88" s="5">
        <f t="shared" si="22"/>
        <v>0</v>
      </c>
      <c r="O88" s="11">
        <f t="shared" si="27"/>
        <v>351</v>
      </c>
      <c r="P88" s="5">
        <f t="shared" si="23"/>
        <v>98.87323943661971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351</v>
      </c>
      <c r="M89" s="9">
        <f t="shared" si="29"/>
        <v>351</v>
      </c>
      <c r="N89" s="5">
        <f t="shared" si="22"/>
        <v>0</v>
      </c>
      <c r="O89" s="11">
        <f t="shared" si="27"/>
        <v>351</v>
      </c>
      <c r="P89" s="5">
        <f t="shared" si="23"/>
        <v>98.87323943661971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351</v>
      </c>
      <c r="M90" s="9">
        <f t="shared" si="29"/>
        <v>351</v>
      </c>
      <c r="N90" s="5">
        <f t="shared" si="22"/>
        <v>0</v>
      </c>
      <c r="O90" s="11">
        <f t="shared" si="27"/>
        <v>351</v>
      </c>
      <c r="P90" s="5">
        <f t="shared" si="23"/>
        <v>98.87323943661971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351</v>
      </c>
      <c r="M91" s="9">
        <f t="shared" si="29"/>
        <v>351</v>
      </c>
      <c r="N91" s="5">
        <f t="shared" si="22"/>
        <v>0</v>
      </c>
      <c r="O91" s="11">
        <f t="shared" si="27"/>
        <v>351</v>
      </c>
      <c r="P91" s="5">
        <f t="shared" si="23"/>
        <v>98.87323943661971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351</v>
      </c>
      <c r="M92" s="9">
        <f t="shared" si="29"/>
        <v>351</v>
      </c>
      <c r="N92" s="5">
        <f t="shared" si="22"/>
        <v>0</v>
      </c>
      <c r="O92" s="11">
        <f t="shared" si="27"/>
        <v>351</v>
      </c>
      <c r="P92" s="5">
        <f t="shared" si="23"/>
        <v>98.87323943661971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351</v>
      </c>
      <c r="M93" s="9">
        <f t="shared" si="29"/>
        <v>351</v>
      </c>
      <c r="N93" s="5">
        <f t="shared" si="22"/>
        <v>0</v>
      </c>
      <c r="O93" s="11">
        <f t="shared" si="27"/>
        <v>351</v>
      </c>
      <c r="P93" s="5">
        <f t="shared" si="23"/>
        <v>98.87323943661971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1</v>
      </c>
      <c r="F94"/>
      <c r="G94"/>
      <c r="H94" s="12">
        <v>1</v>
      </c>
      <c r="I94" s="12">
        <v>1</v>
      </c>
      <c r="J94" s="9">
        <f t="shared" si="28"/>
        <v>2</v>
      </c>
      <c r="K94" s="9">
        <f t="shared" si="21"/>
        <v>2</v>
      </c>
      <c r="L94" s="9">
        <f t="shared" si="29"/>
        <v>353</v>
      </c>
      <c r="M94" s="9">
        <f t="shared" si="29"/>
        <v>353</v>
      </c>
      <c r="N94" s="5">
        <f t="shared" si="22"/>
        <v>2</v>
      </c>
      <c r="O94" s="11">
        <f t="shared" si="27"/>
        <v>353</v>
      </c>
      <c r="P94" s="5">
        <f t="shared" si="23"/>
        <v>99.43661971830986</v>
      </c>
      <c r="Q94" s="9">
        <f t="shared" si="24"/>
        <v>0</v>
      </c>
      <c r="R94" s="9">
        <f t="shared" si="25"/>
        <v>4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353</v>
      </c>
      <c r="M95" s="9">
        <f t="shared" si="29"/>
        <v>353</v>
      </c>
      <c r="N95" s="5">
        <f t="shared" si="22"/>
        <v>0</v>
      </c>
      <c r="O95" s="11">
        <f t="shared" si="27"/>
        <v>353</v>
      </c>
      <c r="P95" s="5">
        <f t="shared" si="23"/>
        <v>99.43661971830986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353</v>
      </c>
      <c r="M96" s="9">
        <f t="shared" si="29"/>
        <v>353</v>
      </c>
      <c r="N96" s="5">
        <f t="shared" si="22"/>
        <v>0</v>
      </c>
      <c r="O96" s="11">
        <f t="shared" si="27"/>
        <v>353</v>
      </c>
      <c r="P96" s="5">
        <f t="shared" si="23"/>
        <v>99.43661971830986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353</v>
      </c>
      <c r="M97" s="9">
        <f t="shared" si="29"/>
        <v>353</v>
      </c>
      <c r="N97" s="5">
        <f t="shared" si="22"/>
        <v>0</v>
      </c>
      <c r="O97" s="11">
        <f t="shared" si="27"/>
        <v>353</v>
      </c>
      <c r="P97" s="5">
        <f t="shared" si="23"/>
        <v>99.43661971830986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353</v>
      </c>
      <c r="M98" s="9">
        <f t="shared" si="29"/>
        <v>353</v>
      </c>
      <c r="N98" s="5">
        <f t="shared" si="22"/>
        <v>0</v>
      </c>
      <c r="O98" s="11">
        <f t="shared" si="27"/>
        <v>353</v>
      </c>
      <c r="P98" s="5">
        <f t="shared" si="23"/>
        <v>99.43661971830986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353</v>
      </c>
      <c r="M99" s="9">
        <f t="shared" si="29"/>
        <v>353</v>
      </c>
      <c r="N99" s="5">
        <f t="shared" si="22"/>
        <v>0</v>
      </c>
      <c r="O99" s="11">
        <f t="shared" si="27"/>
        <v>353</v>
      </c>
      <c r="P99" s="5">
        <f t="shared" si="23"/>
        <v>99.43661971830986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353</v>
      </c>
      <c r="M100" s="9">
        <f t="shared" si="29"/>
        <v>353</v>
      </c>
      <c r="N100" s="5">
        <f t="shared" si="22"/>
        <v>0</v>
      </c>
      <c r="O100" s="11">
        <f t="shared" si="27"/>
        <v>353</v>
      </c>
      <c r="P100" s="5">
        <f t="shared" si="23"/>
        <v>99.43661971830986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>
        <v>1</v>
      </c>
      <c r="D101" s="12">
        <v>2</v>
      </c>
      <c r="E101" s="12">
        <v>1</v>
      </c>
      <c r="F101"/>
      <c r="G101" s="12">
        <v>1</v>
      </c>
      <c r="H101" s="12">
        <v>2</v>
      </c>
      <c r="I101" s="12">
        <v>1</v>
      </c>
      <c r="J101" s="9">
        <f>-B101-C101+D101+E101</f>
        <v>2</v>
      </c>
      <c r="K101" s="9">
        <f t="shared" si="21"/>
        <v>2</v>
      </c>
      <c r="L101" s="9">
        <f t="shared" si="29"/>
        <v>355</v>
      </c>
      <c r="M101" s="9">
        <f t="shared" si="29"/>
        <v>355</v>
      </c>
      <c r="N101" s="5">
        <f t="shared" si="22"/>
        <v>2</v>
      </c>
      <c r="O101" s="11">
        <f t="shared" si="27"/>
        <v>355</v>
      </c>
      <c r="P101" s="5">
        <f t="shared" si="23"/>
        <v>100</v>
      </c>
      <c r="Q101" s="9">
        <f t="shared" si="24"/>
        <v>2</v>
      </c>
      <c r="R101" s="9">
        <f t="shared" si="25"/>
        <v>6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14</v>
      </c>
      <c r="C103" s="9">
        <f t="shared" si="30"/>
        <v>14</v>
      </c>
      <c r="D103" s="9">
        <f t="shared" si="30"/>
        <v>185</v>
      </c>
      <c r="E103" s="9">
        <f t="shared" si="30"/>
        <v>198</v>
      </c>
      <c r="F103" s="9">
        <f t="shared" si="30"/>
        <v>14</v>
      </c>
      <c r="G103" s="9">
        <f t="shared" si="30"/>
        <v>14</v>
      </c>
      <c r="H103" s="9">
        <f t="shared" si="30"/>
        <v>185</v>
      </c>
      <c r="I103" s="9">
        <f t="shared" si="30"/>
        <v>198</v>
      </c>
      <c r="J103" s="9">
        <f t="shared" si="30"/>
        <v>355</v>
      </c>
      <c r="K103" s="9">
        <f t="shared" si="30"/>
        <v>355</v>
      </c>
      <c r="N103" s="5">
        <f>SUM(N4:N101)</f>
        <v>355</v>
      </c>
      <c r="Q103" s="11">
        <f>SUM(Q4:Q101)</f>
        <v>56</v>
      </c>
      <c r="R103" s="11">
        <f>SUM(R4:R101)</f>
        <v>766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2000-05-19T19:18:02Z</cp:lastPrinted>
  <dcterms:created xsi:type="dcterms:W3CDTF">1996-11-05T15:15:35Z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